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imascr-my.sharepoint.com/personal/mbrenes_imas_go_cr/Documents/PND ADm Chaves Seguimiento PND/Oficio MDHIS 0068-2024/MAPP-PEI-POI oficial/"/>
    </mc:Choice>
  </mc:AlternateContent>
  <xr:revisionPtr revIDLastSave="0" documentId="8_{46A17BB6-273A-4132-AEA2-6093C50B8EC1}" xr6:coauthVersionLast="47" xr6:coauthVersionMax="47" xr10:uidLastSave="{00000000-0000-0000-0000-000000000000}"/>
  <bookViews>
    <workbookView xWindow="-120" yWindow="-120" windowWidth="20730" windowHeight="11160" xr2:uid="{00000000-000D-0000-FFFF-FFFF00000000}"/>
  </bookViews>
  <sheets>
    <sheet name="Anexo 2-MAPP" sheetId="4" r:id="rId1"/>
    <sheet name="Anexo 3-Ficha técnica Indicador" sheetId="3" r:id="rId2"/>
    <sheet name="Anexo 4-FTPIP" sheetId="2" state="hidden" r:id="rId3"/>
    <sheet name="Anexo 5-Identificación PEG" sheetId="1" r:id="rId4"/>
  </sheets>
  <definedNames>
    <definedName name="_3dy6vkm" localSheetId="1">'Anexo 3-Ficha técnica Indicador'!$A$93</definedName>
    <definedName name="_Toc130464399" localSheetId="1">'Anexo 3-Ficha técnica Indicador'!$A$5</definedName>
    <definedName name="_Toc130464400" localSheetId="1">'Anexo 3-Ficha técnica Indicador'!$A$72</definedName>
    <definedName name="_Toc130464405" localSheetId="1">'Anexo 3-Ficha técnica Indicador'!#REF!</definedName>
    <definedName name="_Toc130464407" localSheetId="1">'Anexo 3-Ficha técnica Indicador'!#REF!</definedName>
    <definedName name="_Toc130464421" localSheetId="1">'Anexo 3-Ficha técnica Indicador'!$A$247</definedName>
    <definedName name="_Toc130464422" localSheetId="1">'Anexo 3-Ficha técnica Indicador'!$A$315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2" i="4" l="1"/>
  <c r="F55" i="4"/>
  <c r="F56" i="4"/>
  <c r="F57" i="4" s="1"/>
  <c r="F58" i="4" s="1"/>
  <c r="F59" i="4" s="1"/>
  <c r="F54" i="4"/>
  <c r="F53" i="4"/>
  <c r="D45" i="4" l="1"/>
  <c r="C45" i="4"/>
  <c r="AF45" i="4"/>
  <c r="AF46" i="4"/>
  <c r="AF47" i="4"/>
  <c r="AF48" i="4"/>
  <c r="AF49" i="4"/>
  <c r="AF50" i="4"/>
  <c r="AF59" i="4"/>
  <c r="AF58" i="4"/>
  <c r="AF57" i="4"/>
  <c r="AF56" i="4"/>
  <c r="AF55" i="4"/>
  <c r="AF54" i="4"/>
  <c r="AF53" i="4" s="1"/>
  <c r="AF43" i="4"/>
  <c r="AF42" i="4"/>
  <c r="AF41" i="4"/>
  <c r="AF40" i="4"/>
  <c r="AF39" i="4"/>
  <c r="AF37" i="4" s="1"/>
  <c r="AF38" i="4"/>
  <c r="E37" i="4"/>
  <c r="M43" i="4"/>
  <c r="AF34" i="4"/>
  <c r="AF35" i="4"/>
  <c r="AF33" i="4"/>
  <c r="AF32" i="4"/>
  <c r="AF31" i="4"/>
  <c r="AF30" i="4"/>
  <c r="AF29" i="4" s="1"/>
  <c r="G26" i="4"/>
  <c r="V30" i="4"/>
  <c r="V34" i="4" s="1"/>
  <c r="W30" i="4"/>
  <c r="W31" i="4" s="1"/>
  <c r="W32" i="4" s="1"/>
  <c r="W33" i="4" s="1"/>
  <c r="W34" i="4" s="1"/>
  <c r="W35" i="4" s="1"/>
  <c r="AF27" i="4"/>
  <c r="AF26" i="4"/>
  <c r="AF25" i="4"/>
  <c r="AF24" i="4"/>
  <c r="AF23" i="4"/>
  <c r="AF22" i="4"/>
  <c r="AG21" i="4"/>
  <c r="AG22" i="4" s="1"/>
  <c r="AG23" i="4" s="1"/>
  <c r="V24" i="4"/>
  <c r="G22" i="4"/>
  <c r="G23" i="4"/>
  <c r="G24" i="4"/>
  <c r="G25" i="4"/>
  <c r="G27" i="4"/>
  <c r="G21" i="4"/>
  <c r="F21" i="4"/>
  <c r="F22" i="4" s="1"/>
  <c r="F23" i="4" s="1"/>
  <c r="F24" i="4" s="1"/>
  <c r="V22" i="4"/>
  <c r="V26" i="4" s="1"/>
  <c r="V23" i="4"/>
  <c r="V27" i="4" s="1"/>
  <c r="V29" i="4" s="1"/>
  <c r="V31" i="4" s="1"/>
  <c r="V33" i="4" s="1"/>
  <c r="V21" i="4"/>
  <c r="V25" i="4" s="1"/>
  <c r="U22" i="4"/>
  <c r="U23" i="4"/>
  <c r="U24" i="4"/>
  <c r="U25" i="4"/>
  <c r="U26" i="4" s="1"/>
  <c r="U21" i="4"/>
  <c r="U27" i="4" s="1"/>
  <c r="U29" i="4" s="1"/>
  <c r="Y22" i="4"/>
  <c r="Y23" i="4"/>
  <c r="Y24" i="4"/>
  <c r="Y25" i="4"/>
  <c r="Y21" i="4"/>
  <c r="Y27" i="4" s="1"/>
  <c r="Y26" i="4" s="1"/>
  <c r="AF19" i="4"/>
  <c r="AF18" i="4"/>
  <c r="AF17" i="4"/>
  <c r="AF16" i="4"/>
  <c r="AF15" i="4"/>
  <c r="AF14" i="4"/>
  <c r="AF13" i="4"/>
  <c r="E14" i="4"/>
  <c r="E15" i="4" s="1"/>
  <c r="E16" i="4" s="1"/>
  <c r="E17" i="4" s="1"/>
  <c r="E18" i="4" s="1"/>
  <c r="E19" i="4" s="1"/>
  <c r="U32" i="4" l="1"/>
  <c r="U39" i="4" s="1"/>
  <c r="U33" i="4"/>
  <c r="U40" i="4" s="1"/>
  <c r="U30" i="4"/>
  <c r="U37" i="4" s="1"/>
  <c r="U31" i="4"/>
  <c r="U38" i="4" s="1"/>
  <c r="V37" i="4"/>
  <c r="V41" i="4" s="1"/>
  <c r="V35" i="4"/>
  <c r="F25" i="4"/>
  <c r="F26" i="4" s="1"/>
  <c r="F27" i="4" s="1"/>
  <c r="AG24" i="4"/>
  <c r="AG25" i="4" s="1"/>
  <c r="AG26" i="4" s="1"/>
  <c r="AG27" i="4" s="1"/>
  <c r="AG29" i="4"/>
  <c r="E21" i="4"/>
  <c r="E22" i="4" s="1"/>
  <c r="E23" i="4" s="1"/>
  <c r="E24" i="4" s="1"/>
  <c r="E25" i="4" s="1"/>
  <c r="E26" i="4" s="1"/>
  <c r="E27" i="4" s="1"/>
  <c r="E29" i="4" s="1"/>
  <c r="E30" i="4" l="1"/>
  <c r="E31" i="4" s="1"/>
  <c r="E32" i="4" s="1"/>
  <c r="E33" i="4" s="1"/>
  <c r="E34" i="4" s="1"/>
  <c r="E35" i="4" s="1"/>
  <c r="E38" i="4" s="1"/>
  <c r="E39" i="4" s="1"/>
  <c r="E40" i="4" s="1"/>
  <c r="E41" i="4" s="1"/>
  <c r="E42" i="4" s="1"/>
  <c r="E43" i="4" s="1"/>
  <c r="E45" i="4" s="1"/>
  <c r="E46" i="4" s="1"/>
  <c r="E47" i="4" s="1"/>
  <c r="E48" i="4" s="1"/>
  <c r="E49" i="4" s="1"/>
  <c r="E50" i="4" s="1"/>
  <c r="E51" i="4" s="1"/>
  <c r="E53" i="4"/>
  <c r="E54" i="4" s="1"/>
  <c r="E55" i="4" s="1"/>
  <c r="E56" i="4" s="1"/>
  <c r="E57" i="4" s="1"/>
  <c r="E58" i="4" s="1"/>
  <c r="E59" i="4" s="1"/>
  <c r="V54" i="4"/>
  <c r="V42" i="4"/>
  <c r="V55" i="4" s="1"/>
  <c r="U34" i="4"/>
  <c r="U41" i="4" s="1"/>
  <c r="U35" i="4"/>
  <c r="U42" i="4" s="1"/>
  <c r="AG32" i="4"/>
  <c r="AG30" i="4"/>
  <c r="AG31" i="4" s="1"/>
  <c r="V38" i="4"/>
  <c r="V39" i="4"/>
  <c r="U43" i="4" l="1"/>
  <c r="U45" i="4"/>
  <c r="U48" i="4" s="1"/>
  <c r="U51" i="4" s="1"/>
  <c r="V43" i="4"/>
  <c r="V40" i="4"/>
  <c r="V53" i="4" s="1"/>
  <c r="AG34" i="4"/>
  <c r="AG33" i="4"/>
  <c r="V56" i="4" l="1"/>
  <c r="V57" i="4" s="1"/>
  <c r="V58" i="4" s="1"/>
  <c r="V59" i="4" s="1"/>
  <c r="V45" i="4"/>
  <c r="U53" i="4"/>
  <c r="U54" i="4" s="1"/>
  <c r="U55" i="4" s="1"/>
  <c r="U56" i="4" s="1"/>
  <c r="U57" i="4" s="1"/>
  <c r="U58" i="4" s="1"/>
  <c r="U59" i="4" s="1"/>
  <c r="U46" i="4"/>
  <c r="AG37" i="4"/>
  <c r="AG38" i="4" s="1"/>
  <c r="AG39" i="4" s="1"/>
  <c r="AG35" i="4"/>
  <c r="V47" i="4" l="1"/>
  <c r="V46" i="4"/>
  <c r="V48" i="4" s="1"/>
  <c r="U49" i="4"/>
  <c r="U47" i="4"/>
  <c r="U50" i="4" s="1"/>
  <c r="AG53" i="4"/>
  <c r="AG40" i="4"/>
  <c r="V49" i="4" l="1"/>
  <c r="V51" i="4" s="1"/>
  <c r="V50" i="4"/>
  <c r="AG41" i="4"/>
  <c r="AG54" i="4"/>
  <c r="AG42" i="4" l="1"/>
  <c r="AG55" i="4"/>
  <c r="AG56" i="4" l="1"/>
  <c r="AG43" i="4"/>
  <c r="AG57" i="4" l="1"/>
  <c r="AG58" i="4" s="1"/>
  <c r="AG59" i="4" s="1"/>
  <c r="AG45" i="4"/>
  <c r="AG46" i="4" l="1"/>
  <c r="AG48" i="4" s="1"/>
  <c r="AG50" i="4" s="1"/>
  <c r="AG47" i="4"/>
  <c r="AG49" i="4" s="1"/>
  <c r="AG51" i="4" s="1"/>
</calcChain>
</file>

<file path=xl/sharedStrings.xml><?xml version="1.0" encoding="utf-8"?>
<sst xmlns="http://schemas.openxmlformats.org/spreadsheetml/2006/main" count="1199" uniqueCount="515">
  <si>
    <t>Plan</t>
  </si>
  <si>
    <t>Presupuesto</t>
  </si>
  <si>
    <t>Categoría Programática</t>
  </si>
  <si>
    <t>Partida o Subpartida Presupuestaria</t>
  </si>
  <si>
    <t>Aporte a Género</t>
  </si>
  <si>
    <t>Anexo 5</t>
  </si>
  <si>
    <t>Nombre Instituión:</t>
  </si>
  <si>
    <t>Nombre Jerarca:</t>
  </si>
  <si>
    <t>Sector:</t>
  </si>
  <si>
    <t>FICHA TÉCNICA DE PROYECTOS DE INVERSIÓN PÚBLICA - FTPIP</t>
  </si>
  <si>
    <t>NOMBRE DE LA INSTITUCIÓN:</t>
  </si>
  <si>
    <t xml:space="preserve">NOMBRE DEL JERARCA DE LA INSTITUCIÓN: </t>
  </si>
  <si>
    <t>NOMBRE DEL SECTOR:</t>
  </si>
  <si>
    <t>NOMBRE DEL MINISTRO(A) RECTOR(A):</t>
  </si>
  <si>
    <t>CÓDIGO Y NOMBRE DEL PROYECTO</t>
  </si>
  <si>
    <t>ETAPA ACTUAL</t>
  </si>
  <si>
    <t>PORCENTAJE DE AVANCE DE LA ETAPA ACTUAL</t>
  </si>
  <si>
    <t>CÓDIGO Y NOMBRE DEL 
PROGRAMA PRESUPUESTARIO</t>
  </si>
  <si>
    <t>RESPONSABLES</t>
  </si>
  <si>
    <t>PROGRAMADO</t>
  </si>
  <si>
    <t>EJECUTADO</t>
  </si>
  <si>
    <t>NOTAS:
1. Esta información debe extraerse del Banco de Proyectos de Inversión Pública (BPIP) para garantizar la congruencia de lo incluido en la FTPIP. Para ello, las instituciones pueden utilizar la herramienta de visualización en cubos del módulo digital del BPIP con el nombre “Ficha Técnica de Proyectos de Inversión Pública (FTPIP) - MAPP”, disponible en la página web del Mideplan.
2. La información de las columnas con los nombres “Código y nombre del Programa Presupuestario” y “Responsables” no está disponible en el BPIP, por lo que las entidades deben completarlo manualmente.</t>
  </si>
  <si>
    <t>Ficha técnica del indicador:</t>
  </si>
  <si>
    <t>Elemento</t>
  </si>
  <si>
    <t>Descripción</t>
  </si>
  <si>
    <t>Nombre del indicador</t>
  </si>
  <si>
    <t>Definición conceptual</t>
  </si>
  <si>
    <t>Fórmula de cálculo</t>
  </si>
  <si>
    <t>Componentes involucrados en la fórmula del cálculo</t>
  </si>
  <si>
    <t>Unidad de medida</t>
  </si>
  <si>
    <t>Interpretación</t>
  </si>
  <si>
    <t>Desagregación</t>
  </si>
  <si>
    <t>Geográfica</t>
  </si>
  <si>
    <t>Temática</t>
  </si>
  <si>
    <t>Línea base</t>
  </si>
  <si>
    <t>Meta</t>
  </si>
  <si>
    <t>Fuente de información</t>
  </si>
  <si>
    <t>Clasificación</t>
  </si>
  <si>
    <t>Tipo de operación estadística</t>
  </si>
  <si>
    <t>Comentarios generales</t>
  </si>
  <si>
    <t>OBJETIVOS DE DESARROLLO SOSTENIBLE (ODS)</t>
  </si>
  <si>
    <t>PEN 2050</t>
  </si>
  <si>
    <t>PEI</t>
  </si>
  <si>
    <t>PROGRAMACIÓN ESTRATÉGICA PRESUPUESTARIA</t>
  </si>
  <si>
    <t>Indicador</t>
  </si>
  <si>
    <t>INDICADOR</t>
  </si>
  <si>
    <t xml:space="preserve">LINEA BASE </t>
  </si>
  <si>
    <t>SECTOR</t>
  </si>
  <si>
    <t>OBJETIVO SECTORIAL</t>
  </si>
  <si>
    <t>LINEA BASE</t>
  </si>
  <si>
    <t>META INDICADOR SECTORIAL</t>
  </si>
  <si>
    <t>INTERVENCION PUBLICA</t>
  </si>
  <si>
    <t>OBJETIVO</t>
  </si>
  <si>
    <t>META INDICADOR</t>
  </si>
  <si>
    <t>OBJETIVO ESTRATÉGICO INSTITUCIONAL (PEI)</t>
  </si>
  <si>
    <t>CODIGO Y NOMBRE DEL  PROGRAMA O SUBPROGRAMA PRESUPUESTARIO</t>
  </si>
  <si>
    <t>CODIGO Y NOMBRE DEL PRODUCTO FINAL Y/O INTERMEDIO (BIENES/
SERVICIOS)</t>
  </si>
  <si>
    <t>UNIDAD DE MEDIDA DEL PRODUCTO</t>
  </si>
  <si>
    <t>POBLACIÓN META</t>
  </si>
  <si>
    <t xml:space="preserve">CODIGO Y NOMBRE INDICADORES DE PRODUCTO FINAL Y/O INTERMEDIO  </t>
  </si>
  <si>
    <t>LÍNEA BASE</t>
  </si>
  <si>
    <t xml:space="preserve">METAS DEL INDICADOR </t>
  </si>
  <si>
    <t>ESTIMACIÓN ANUAL DE RECURSOS PRESUPUESTARIOS (en millones de colones)</t>
  </si>
  <si>
    <t>SUPUESTOS, NOTAS TÉCNICAS Y OBSERVACIONES</t>
  </si>
  <si>
    <t>DESCRIPCIÓN</t>
  </si>
  <si>
    <t>CANTIDAD</t>
  </si>
  <si>
    <t>USUARIO (A)</t>
  </si>
  <si>
    <t>MONTO</t>
  </si>
  <si>
    <t>FUENTE DE FINANCIAMIENTO</t>
  </si>
  <si>
    <t>t</t>
  </si>
  <si>
    <t>DESEMPEÑO PROYECTADO</t>
  </si>
  <si>
    <t>FF</t>
  </si>
  <si>
    <t>ANUAL</t>
  </si>
  <si>
    <t>t+1</t>
  </si>
  <si>
    <t>t+2</t>
  </si>
  <si>
    <t>t+3</t>
  </si>
  <si>
    <t>Intervención</t>
  </si>
  <si>
    <t>PNDIP 2023-2026</t>
  </si>
  <si>
    <t xml:space="preserve">MONTO ACUMULADO AL 2023
(MILLONES DE COLONES) </t>
  </si>
  <si>
    <t xml:space="preserve">MONTOS POR EJECUTAR 2024
(MILLONES DE COLONES) </t>
  </si>
  <si>
    <t>MATRIZ DE ARTICULACION PLAN PRESUPUESTO 2024</t>
  </si>
  <si>
    <t xml:space="preserve">Nombre del indicador: </t>
  </si>
  <si>
    <t>Ministro /a Rector/a</t>
  </si>
  <si>
    <r>
      <t>Ident</t>
    </r>
    <r>
      <rPr>
        <b/>
        <sz val="18"/>
        <color theme="1"/>
        <rFont val="Arial"/>
        <family val="2"/>
      </rPr>
      <t xml:space="preserve">ificación del presupuesto con Enfoque de Género </t>
    </r>
  </si>
  <si>
    <t>Nombre de la Institución: Instituto Mixto de Ayuda Social</t>
  </si>
  <si>
    <t>Nombre del jerarca de la institución: Yorleni León Marchena</t>
  </si>
  <si>
    <t>Ministro(a) Rector(a) Yorleni León Marchena</t>
  </si>
  <si>
    <t>Bienestar, Trabajo e Inclusión Social</t>
  </si>
  <si>
    <t>Puntos porcentuales de hogares en
pobreza extrema atendidos
mediante transferencias estatales
según ENAHO</t>
  </si>
  <si>
    <t>10,95 p.p</t>
  </si>
  <si>
    <t xml:space="preserve">
 10,43 p.p</t>
  </si>
  <si>
    <t>11,48 p.p</t>
  </si>
  <si>
    <t>12,03 p.p</t>
  </si>
  <si>
    <t>Mejorar la atención de las
necesidades básicas de los
hogares en situación de
pobreza mediante el
acceso a programas
sociales articulados con
énfasis en mujeres jefas de
hogar, personas con
discapacidad y otros
grupos sociales en
situación de pobreza,
riesgo y vulnerabilidad.</t>
  </si>
  <si>
    <t>2021:
119.517</t>
  </si>
  <si>
    <t>El IMAS se encuentra en Proceso de Fomulación del Plan Estratégico Institucional para el periodo 2023-2028, una vez aprobado se procedera a actualizar este espacio.</t>
  </si>
  <si>
    <t>Protección y Promoción Social 12000000</t>
  </si>
  <si>
    <t>Transferencia Monetaria</t>
  </si>
  <si>
    <t>2024: 60000
2025: 60000
2026: 60000
2027: 60000</t>
  </si>
  <si>
    <t>Hogares</t>
  </si>
  <si>
    <t xml:space="preserve"> Hogares
en situación de pobreza
que cuentan con un aporte
económico para la
atención de necesidades
básicas mediante el beneficio atención a
familias, según el registro
del SINIRUBE, a nivel
nacional y regional.</t>
  </si>
  <si>
    <t>FODESAF/IMAS/GOBIERNO CENTRAL</t>
  </si>
  <si>
    <t>B.3 Número de mujeres en situación de pobreza extrema y pobreza, cuidadoras de personas con dependencia severa, que cuentan con al menos una transferencia monetaria como una forma de reconocimiento al valor de su trabajo como cuidadoras, según el registro de SINIRUBE, a nivel nacional y regional.</t>
  </si>
  <si>
    <t>2. Sistema Nacional de Cuidados y Apoyos para Personas de 18 años y más, con Discapacidad o en situación de Dependencia.</t>
  </si>
  <si>
    <t>B.2 Número de personas menores de edad que cuentan con aporte estatal para su acceso a alternativas de cuidado y desarrollo infantil, según el registro de SINIRUBE, a nivel nacional y regional.</t>
  </si>
  <si>
    <t>3. Programa Nacional de Red de Cuido, protección y desarrollo de personas menores de edad.</t>
  </si>
  <si>
    <t>7. Programa de atención a la necesidad de vivienda de la población de escasos recursos económicos y de ingresos medios en todo el territorio nacional.</t>
  </si>
  <si>
    <t>D.2 Número de hogares que habitan terrenos propiedad del IMAS como sujetos públicos que reciben título de propiedad del terreno a su nombre a nivel nacional y regional.</t>
  </si>
  <si>
    <t>8. Programa Avancemos y otros programas (becas estudiantiles) para la permanencia de las personas estudiantes en el sistema educativo formal.</t>
  </si>
  <si>
    <t>A.1 Número de personas estudiantes de primera infancia, primaria y secundaria que reciben beneficio de Avancemos según el registro de SINIRUBE, a nivel nacional y regional.</t>
  </si>
  <si>
    <t>Protección y Promoción Social 12000001</t>
  </si>
  <si>
    <t>Protección y Promoción Social 12000002</t>
  </si>
  <si>
    <t>Protección y Promoción Social 12000003</t>
  </si>
  <si>
    <t>Protección y Promoción Social 12000004</t>
  </si>
  <si>
    <t>Protección y Promoción Social 12000005</t>
  </si>
  <si>
    <t>Protección y Promoción Social 12000006</t>
  </si>
  <si>
    <t>Nacional:
9,93 pp</t>
  </si>
  <si>
    <t>Región Central: 6,34 p.p</t>
  </si>
  <si>
    <t xml:space="preserve"> 6,38 p.p</t>
  </si>
  <si>
    <t>6,43 p.p</t>
  </si>
  <si>
    <t>6,47 p.p</t>
  </si>
  <si>
    <t xml:space="preserve"> 6,51 p.p</t>
  </si>
  <si>
    <t>Región Chorotega: 13,52 p.p</t>
  </si>
  <si>
    <t>16,15 p.p</t>
  </si>
  <si>
    <t xml:space="preserve"> 14,81 p.p</t>
  </si>
  <si>
    <t>17,53 p.p</t>
  </si>
  <si>
    <t xml:space="preserve"> 18,95 p.p</t>
  </si>
  <si>
    <t>Región Pacífico Central:
18,21 p.p</t>
  </si>
  <si>
    <t>: 19,90 p.p</t>
  </si>
  <si>
    <t xml:space="preserve"> 21,64.p.p</t>
  </si>
  <si>
    <t>23,43.p.p</t>
  </si>
  <si>
    <t>25,27.p.p</t>
  </si>
  <si>
    <t>Región Brunca: 20,32 p.p</t>
  </si>
  <si>
    <t>21,72 p.p</t>
  </si>
  <si>
    <t xml:space="preserve">23,15 p.p </t>
  </si>
  <si>
    <t>24,63 p.p</t>
  </si>
  <si>
    <t>26,16 p.p</t>
  </si>
  <si>
    <t>Región Huetar Caribe: 12,69
p.p</t>
  </si>
  <si>
    <t>13,80.p.p</t>
  </si>
  <si>
    <t>14,95 p.p</t>
  </si>
  <si>
    <t>16,13 p.p</t>
  </si>
  <si>
    <t>17,35 p.p</t>
  </si>
  <si>
    <t>Región Huetar Norte: 15,24
p.p</t>
  </si>
  <si>
    <t>17,08 p.p</t>
  </si>
  <si>
    <t>18,04 p.p</t>
  </si>
  <si>
    <t>19,03 p.p</t>
  </si>
  <si>
    <t>2021: 45116</t>
  </si>
  <si>
    <t>2021: 15386</t>
  </si>
  <si>
    <t>2021: 15218</t>
  </si>
  <si>
    <t>2021: 15997</t>
  </si>
  <si>
    <t>2021: 14546</t>
  </si>
  <si>
    <t>2021: 13254</t>
  </si>
  <si>
    <t>Región Pacífico
Central
2023: 7.344
2024: 7.344
2025: 7.344
2026: 7.344</t>
  </si>
  <si>
    <t>Región Brunca
2023: 7.844
2024: 7.844
2025: 7.844
2026: 7.844</t>
  </si>
  <si>
    <t>Región Huetar
Norte
2023: 7.852
2024: 7.852
2025: 7.852
2026: 7.852</t>
  </si>
  <si>
    <t>1.3.1</t>
  </si>
  <si>
    <t>A.3 Número de hogares
en situación de pobreza
que son incorporados a
Puente al Bienestar y
acceden a procesos de
atención integral contando
con un Plan de
Intervención Familiar,
según el registro de
SINIRUBE, a nivel
nacional y regional.</t>
  </si>
  <si>
    <t>Hogares en situación de pobreza que son incorporados a Puente al Bienestar y acceden a procesos de atención integral contando con un Plan de Intervención Familiar, según el registro de SINIRUBE, a nivel nacional y regional.</t>
  </si>
  <si>
    <t>2021:14516</t>
  </si>
  <si>
    <t>2021:5179</t>
  </si>
  <si>
    <t>2021:1953</t>
  </si>
  <si>
    <t>2021:1743</t>
  </si>
  <si>
    <t>2021:2461</t>
  </si>
  <si>
    <t>2021:2357</t>
  </si>
  <si>
    <t>2021:823</t>
  </si>
  <si>
    <t>•Programa Protección y Promoción Social, dirigido a hogares en situación de pobreza</t>
  </si>
  <si>
    <t>Número de hogares en situación de pobreza extrema que son incorporados a Puente al Bienestar y acceen a procesos de atención integral</t>
  </si>
  <si>
    <t>•Programa Protección y Promoción Social, dirigido a hogares en situación de pobreza                 •Atención a familias dirigido a mujeres en situación de pobreza cuidadoras de personas en dependencia</t>
  </si>
  <si>
    <t>Porcentaje de población en situación de dependencia que requiere apoyos y cuidados que cuenta con al menos una alternativa de atención del sistema</t>
  </si>
  <si>
    <t xml:space="preserve"> Cuidado y Desarrollo Infantil dirigido a personas y hogares en situación de pobreza.</t>
  </si>
  <si>
    <t>2023: 7.000
2024: 14.000
2025: 21.000
2026: 28.000</t>
  </si>
  <si>
    <t xml:space="preserve">Región Central
2023: 3.115
2024: 6.230
2025: 9.345
2026: 12.460
</t>
  </si>
  <si>
    <t>Región
Chorotega
2023: 651
2024: 1.302
2025: 1.953  2026: 2.604</t>
  </si>
  <si>
    <t>Región Pacífico
Central
2023: 637
2024: 1.274
2025: 1.911
2026: 2.548</t>
  </si>
  <si>
    <t>Región Brunca
2023: 959
2024: 1.918
2025: 2.877
2026: 3.836</t>
  </si>
  <si>
    <t>Región Huetar
Caribe
2023: 805
2024: 1.610
2025: 2.415
2026: 3.220</t>
  </si>
  <si>
    <t>Región Huetar
Norte
2023: 833
2024: 1.666
2025: 2.499
2026: 3.332</t>
  </si>
  <si>
    <t>Personas</t>
  </si>
  <si>
    <t xml:space="preserve"> Mujeres en situación de pobreza extrema y pobreza, cuidadoras de personas con dependencia severa, que cuentan con al menos una transferencia monetaria como una forma de reconocimiento al valor de su trabajo como cuidadoras, según el registro de SINIRUBE, a nivel nacional y regional.</t>
  </si>
  <si>
    <t>2023: 2.000
2024: 3.500
2025: 5.000
2026: 6.000</t>
  </si>
  <si>
    <t>Región Central
2023: 949
2024: 1.660
2025: 2.373
2026: 2.847</t>
  </si>
  <si>
    <t>Región Pacífico
Central
2023: 118
2024: 207
2025: 295
2026: 354</t>
  </si>
  <si>
    <t>Región Huetar
Caribe
2023: 235
2024: 411
2025: 588
2026: 705</t>
  </si>
  <si>
    <t>Región Huetar
Norte
2023: 325
2024: 569
2025: 811
2026: 975</t>
  </si>
  <si>
    <t>Número de personas en situación
de dependencia y/o personas
cuidadoras que cuentan con al
menos un servicio o apoyo estatal</t>
  </si>
  <si>
    <t>Fortalecer la consolidación
del Sistema Nacional de
Cuidados para Personas
de 18 años y más,
Personas Adultas
Mayores, con discapacidad o en Situación de
Dependencia, para atender
las necesidades básicas y
específicas a nivel
nacional</t>
  </si>
  <si>
    <r>
      <rPr>
        <b/>
        <sz val="11"/>
        <color theme="1"/>
        <rFont val="Arial"/>
        <family val="2"/>
      </rPr>
      <t xml:space="preserve">2030: </t>
    </r>
    <r>
      <rPr>
        <sz val="11"/>
        <color theme="1"/>
        <rFont val="Arial"/>
        <family val="2"/>
      </rPr>
      <t xml:space="preserve">176340           </t>
    </r>
    <r>
      <rPr>
        <b/>
        <sz val="11"/>
        <color theme="1"/>
        <rFont val="Arial"/>
        <family val="2"/>
      </rPr>
      <t/>
    </r>
  </si>
  <si>
    <r>
      <rPr>
        <b/>
        <sz val="11"/>
        <color theme="1"/>
        <rFont val="Arial"/>
        <family val="2"/>
      </rPr>
      <t>2030:</t>
    </r>
    <r>
      <rPr>
        <sz val="11"/>
        <color theme="1"/>
        <rFont val="Arial"/>
        <family val="2"/>
      </rPr>
      <t xml:space="preserve"> 55%                 </t>
    </r>
    <r>
      <rPr>
        <b/>
        <sz val="11"/>
        <color theme="1"/>
        <rFont val="Arial"/>
        <family val="2"/>
      </rPr>
      <t/>
    </r>
  </si>
  <si>
    <t>NA</t>
  </si>
  <si>
    <r>
      <rPr>
        <b/>
        <sz val="11"/>
        <color theme="1"/>
        <rFont val="Arial"/>
        <family val="2"/>
      </rPr>
      <t>2030:</t>
    </r>
    <r>
      <rPr>
        <sz val="11"/>
        <color theme="1"/>
        <rFont val="Arial"/>
        <family val="2"/>
      </rPr>
      <t xml:space="preserve"> 176340           </t>
    </r>
    <r>
      <rPr>
        <b/>
        <sz val="11"/>
        <color theme="1"/>
        <rFont val="Arial"/>
        <family val="2"/>
      </rPr>
      <t/>
    </r>
  </si>
  <si>
    <r>
      <rPr>
        <b/>
        <sz val="12"/>
        <color theme="1"/>
        <rFont val="Arial"/>
        <family val="2"/>
      </rPr>
      <t>2030</t>
    </r>
    <r>
      <rPr>
        <sz val="12"/>
        <color theme="1"/>
        <rFont val="Arial"/>
        <family val="2"/>
      </rPr>
      <t xml:space="preserve">:4%             </t>
    </r>
  </si>
  <si>
    <t>Contribuir a la protección, cuidado de niñas y niños en situación de pobreza y vulnerabilidad mediante el acceso a servicios de atención y desarrollo infantil.</t>
  </si>
  <si>
    <t>2021:25809</t>
  </si>
  <si>
    <t>2021: 14563</t>
  </si>
  <si>
    <t>2021:3863</t>
  </si>
  <si>
    <t>2021: 2020</t>
  </si>
  <si>
    <t>2021: 1796</t>
  </si>
  <si>
    <t>2021:1319</t>
  </si>
  <si>
    <t>2021:2248</t>
  </si>
  <si>
    <t>Personas menores de edad que cuentan con aporte estatal para su acceso a alternativas de cuidado y desarrollo infantil, según el registro de SINIRUBE, a nivel nacional y regional.</t>
  </si>
  <si>
    <t>2023: 26.000
2024: 26.000
2025: 26.000
2026: 26.000</t>
  </si>
  <si>
    <t>Región Central
2023: 14.598
2024: 14.598
2025: 14.598
2026: 14.598</t>
  </si>
  <si>
    <t>Región
Chorotega
2023: 3.886
2024: 3.886
2025: 3.886
2026: 3.886</t>
  </si>
  <si>
    <t>Región Pacífico
Central
2023: 2.033
2024: 2.033
2025: 2.033
2026: 2.033</t>
  </si>
  <si>
    <t>Región Brunca
2023: 1.895
2024: 1.895
2025: 1.895
2026: 1.895</t>
  </si>
  <si>
    <t>Región Huetar
Caribe
2023: 1.329
2024: 1.329
2025: 1.329
2026: 1.329</t>
  </si>
  <si>
    <t>Región Huetar
Norte
2023: 2.259
2024: 2.259
2025: 2.259
2026: 2.259</t>
  </si>
  <si>
    <t>Coadyuvar en el avance de
las personas estudiantes
de primaria y secundaria
en situación de pobreza y
pobreza extrema respecto
a nivel y ciclo lectivo
mediante transferencias
monetarias condicionadas.</t>
  </si>
  <si>
    <t>Personas estudiantes de primera infancia, primaria y secundaria que reciben beneficio de Avancemos según el registro de SINIRUBE, a nivel nacional y regional.</t>
  </si>
  <si>
    <t>2023: 274.000
2024: 274.000
2025: 274.000
2026: 274.000</t>
  </si>
  <si>
    <t>Región Central
2023: 107.929
2024: 107.929
2025: 107.929
2026: 107.929</t>
  </si>
  <si>
    <t>Región
Chorotega
2023: 28.934
2024: 28.934
2025: 28.934
2026: 28.934</t>
  </si>
  <si>
    <t>Región Pacífico
Central
2023: 22.249
2024: 22.249
2025: 22.249
2026: 22.249</t>
  </si>
  <si>
    <t>Región Brunca
2023: 40.771
2024: 40.771
2025: 40.771
2026: 40.771</t>
  </si>
  <si>
    <t>Región Huetar
Caribe
2023: 40.908
2024: 40.908
2025: 40.908
2026: 40.908</t>
  </si>
  <si>
    <t>Región Huetar
Norte
2023: 33.209
2024: 33.209
2025: 33.209
2026: 33.209</t>
  </si>
  <si>
    <t>2021:
417.571</t>
  </si>
  <si>
    <t xml:space="preserve">
417.571</t>
  </si>
  <si>
    <t xml:space="preserve">
165.966</t>
  </si>
  <si>
    <t>2021:
165.966</t>
  </si>
  <si>
    <t>2021: 41852</t>
  </si>
  <si>
    <t>2021: 35498</t>
  </si>
  <si>
    <t>2021:59789</t>
  </si>
  <si>
    <t>2021:61235</t>
  </si>
  <si>
    <t>2021: 53231</t>
  </si>
  <si>
    <t>Número de soluciones de vivienda
otorgadas a la población de
escasos recursos económicos
(estratos hasta 1.5) con recursos
del FOSUVI a nivel nacional y
regional.</t>
  </si>
  <si>
    <t>2021: 8185</t>
  </si>
  <si>
    <t>2021: 1676</t>
  </si>
  <si>
    <t>2021: 1016</t>
  </si>
  <si>
    <t>2021: 717</t>
  </si>
  <si>
    <t>2021: 1448</t>
  </si>
  <si>
    <t>2021: 1683</t>
  </si>
  <si>
    <t>2021: 1645</t>
  </si>
  <si>
    <t>Contribuir al otorgamiento
de soluciones de vivienda
para la población de
escasos recursos
económicos y de ingresos
medios mediante el
otorgamiento de bonos de
vivienda y títulos de
propiedad.</t>
  </si>
  <si>
    <t>Hogares que habitan terrenos propiedad del IMAS como sujetos públicos que reciben título de propiedad del terreno a su nombre a nivel nacional y regional.</t>
  </si>
  <si>
    <t>2023: 451
2024: 951
2025: 1.451
2026: 1.951</t>
  </si>
  <si>
    <t>2023: 0
2024: 5
2025: 10
2026: 15</t>
  </si>
  <si>
    <t>2023: 121
2024: 161
2025: 201
2026: 241</t>
  </si>
  <si>
    <t>2023: 40
2024: 120
2025: 200
2026: 280</t>
  </si>
  <si>
    <t>2023: 76
2024: 211
2025: 346
2026: 481</t>
  </si>
  <si>
    <t>2023: 22
2024: 37
2025: 52
2026: 67</t>
  </si>
  <si>
    <t>2023: 192
2024: 417
2025: 642
2026: 867</t>
  </si>
  <si>
    <t xml:space="preserve"> Programa Protección y Promoción Social, dirigido a hogares en situación de pobreza</t>
  </si>
  <si>
    <t>Porcentaje de personas menores de edad que cuentan con aporte estatal para su acceso a altenativas de cuidado y desarrollo infantil</t>
  </si>
  <si>
    <t>Número de hogares en
situación de pobreza
extrema que son
incorporados a Puente al
Bienestar y acceden a
procesos de atención
integral.</t>
  </si>
  <si>
    <t xml:space="preserve">2030: 176340     </t>
  </si>
  <si>
    <t>Instituto Mixto de Ayuda Social</t>
  </si>
  <si>
    <t>Yorleny León Marchena</t>
  </si>
  <si>
    <t xml:space="preserve">6.02.99  Transferencias corrientes a personas </t>
  </si>
  <si>
    <t>Aporte Principal: Los gastos programados tienen como enfoque principal  dar cumplimiento a las acciones que competen al IMAS en la PIEG, relacionadas con  la promoción de la igualdad  de género.</t>
  </si>
  <si>
    <t>Aporte Principal: Los gastos programados tienen como enfoque principal  dar cumplimiento a las acciones que competen al IMAS en PLANOVI, relacionadas con la atención y prevención de la violencia de género .</t>
  </si>
  <si>
    <t>Política Igualdad de Género con Enfoque Interseccional del IMAS (PIGI IMAS)</t>
  </si>
  <si>
    <r>
      <t>Se hace la aclaración que las acciones de cumplimiento de la PIGI IMAS se reportan en la acción estratégica 1.8 del Eje 1 de la</t>
    </r>
    <r>
      <rPr>
        <b/>
        <sz val="12"/>
        <color theme="1"/>
        <rFont val="Arial"/>
        <family val="2"/>
      </rPr>
      <t xml:space="preserve"> PIEG</t>
    </r>
    <r>
      <rPr>
        <sz val="12"/>
        <color theme="1"/>
        <rFont val="Arial"/>
        <family val="2"/>
      </rPr>
      <t>, siendo la acción institucional "Implementación y cumplimiento de la Política Igualdad de Género con enfoque Interseccional del IMAS 2022-2031 (PIGI IMAS)  en las instancias de Oficinas Centrales y en las Áreas Regionales de Desarrollo Social", indicador  institucional "Porcentaje de cumplimiento del plan de acción 2022-2026.", meta para el año 2024: 90%.</t>
    </r>
  </si>
  <si>
    <t>PIEG, PLANOVI,PIGI IMAS</t>
  </si>
  <si>
    <r>
      <rPr>
        <b/>
        <sz val="12"/>
        <color theme="1"/>
        <rFont val="Arial"/>
        <family val="2"/>
      </rPr>
      <t xml:space="preserve">Actividades Centrales :         </t>
    </r>
    <r>
      <rPr>
        <sz val="12"/>
        <color theme="1"/>
        <rFont val="Arial"/>
        <family val="2"/>
      </rPr>
      <t xml:space="preserve">                                                   Desarrollo de actividades de sensibilización y capacitación  enfocadas en la promoción de una cultura de igualdad y no violencia, la prevención y atención de la violencia contra las mujeres y la promoción de masculinidades para la igualdad y la no violencia</t>
    </r>
  </si>
  <si>
    <t>Indicador 6:</t>
  </si>
  <si>
    <t>Número de hogares en situación de pobreza que cuentan con un aporte económico para la atención de necesidades básicas mediante el beneficio atención a familias, según el registro del SINIRUBE, a nivel nacional y regional.</t>
  </si>
  <si>
    <t>Pobreza: concebida como necesidades básicas insatisfechas a partir de las carencias de los hogares para acceder a la Canasta Básica Alimentaria (CBA) y la Canasta Básica para Personas con Discapacidad, así como a servicios básicos como lo son la vivienda, salud, educación y el ingreso suficiente para satisfacer esas necesidades.</t>
  </si>
  <si>
    <r>
      <t xml:space="preserve">En este sentido, se utiliza como método de medición la Línea de Pobreza definida como el umbral establecido para clasificar un hogar como pobre o no pobre, representa el monto mínimo requerido para que una persona pueda satisfacer las necesidades básicas (alimentarias y no alimentarias). En el caso de los hogares donde </t>
    </r>
    <r>
      <rPr>
        <sz val="9"/>
        <color theme="1"/>
        <rFont val="Arial Narrow"/>
        <family val="2"/>
      </rPr>
      <t>viven</t>
    </r>
    <r>
      <rPr>
        <sz val="9"/>
        <color rgb="FF000000"/>
        <rFont val="Arial Narrow"/>
        <family val="2"/>
      </rPr>
      <t xml:space="preserve"> una o más personas con discapacidad se </t>
    </r>
    <r>
      <rPr>
        <sz val="9"/>
        <color theme="1"/>
        <rFont val="Arial Narrow"/>
        <family val="2"/>
      </rPr>
      <t>debe</t>
    </r>
    <r>
      <rPr>
        <sz val="9"/>
        <color rgb="FF000000"/>
        <rFont val="Arial Narrow"/>
        <family val="2"/>
      </rPr>
      <t xml:space="preserve"> considerar la canasta básica en discapacidad.</t>
    </r>
  </si>
  <si>
    <t>Canasta Básica Alimentaria: es un conjunto de alimentos seleccionados de acuerdo con su aporte calórico y su frecuencia de consumo, expresados en cantidades que permiten al menos satisfacer las necesidades de calorías diarias promedio de un individuo de una población específica.</t>
  </si>
  <si>
    <t>Hogar: puede estar conformado por una sola persona, no se considera miembro del hogar el servicio doméstico (aún cuando resida habitualmente dentro de la vivienda) ni alguna persona pensionista de la vivienda (INEC, 2018).</t>
  </si>
  <si>
    <t>Canasta básica para personas con Discapacidad: es el conjunto de productos, servicios y bienes vitales de uso individual, para la atención de la persona con discapacidad, la cual está basada en las necesidades específicas que se generan a partir de la presencia de una o más deficiencias en una persona, en relación con los obstáculos del entorno.</t>
  </si>
  <si>
    <t>Transferencia Monetaria: son montos económicos establecidos en los programas sociales que se adjudican a las personas para la medición del indicador se excluyen las transferencias otorgadas por una única vez.</t>
  </si>
  <si>
    <t>Atención a familias: promueve la satisfacción de necesidades básicas de alimentación, salud, vivienda y servicios públicos básicos, entre otros; mediante la</t>
  </si>
  <si>
    <t>atención integral y articulada y un aporte económico al ingreso familiar propiciando mejores condiciones de vida.</t>
  </si>
  <si>
    <t>Se considera a efectos de este indicador, la población beneficiaria de Atención a familias excluyendo los subsidios de este beneficio otorgados con el motivo TM- IMAS: Política Nacional de Cuidados.</t>
  </si>
  <si>
    <t>Y: Sumatoria de HBATi menos HBATMPCi</t>
  </si>
  <si>
    <t>HBATi: Hogares con beneficio Atención a Familias</t>
  </si>
  <si>
    <t>HBATMPCi: Hogares con beneficio Atención a Familias Motivo Política Nacional de Cuidados</t>
  </si>
  <si>
    <t>i: 1,2, 3,…, n</t>
  </si>
  <si>
    <t>Número</t>
  </si>
  <si>
    <t>El número de hogares en situación de pobreza que reciben el beneficio de Atención a Familias para atención de sus necesidades básicas y excluyendo a los hogares beneficiarios del motivo TM-IMAS: Política Nacional de Cuidados, para “X” período es de “Y”.</t>
  </si>
  <si>
    <t>Nacional y regional</t>
  </si>
  <si>
    <t xml:space="preserve">  1) Condiciones para la igualdad de género </t>
  </si>
  <si>
    <t>El SINIRUBE permite desagregar el indicador en diversas categorías, entre ellas sexo, género y grupo etario.</t>
  </si>
  <si>
    <t>2021: 119.517</t>
  </si>
  <si>
    <t>Según regiones:</t>
  </si>
  <si>
    <t>Región Central: 45.116</t>
  </si>
  <si>
    <t>Región Chorotega: 15.386</t>
  </si>
  <si>
    <t>Región Pacífico Central: 15.218</t>
  </si>
  <si>
    <t xml:space="preserve">Región Brunca: 15.997.     </t>
  </si>
  <si>
    <t>Región Huetar Caribe: 14.546</t>
  </si>
  <si>
    <t>Región Huetar Norte: 13.254</t>
  </si>
  <si>
    <r>
      <t xml:space="preserve">2023-2026: </t>
    </r>
    <r>
      <rPr>
        <sz val="9"/>
        <color theme="1"/>
        <rFont val="Arial Narrow"/>
        <family val="2"/>
      </rPr>
      <t>60.000</t>
    </r>
  </si>
  <si>
    <t>Región</t>
  </si>
  <si>
    <t>Año</t>
  </si>
  <si>
    <t>Central</t>
  </si>
  <si>
    <t>Chorotega</t>
  </si>
  <si>
    <t>Pacífico Central</t>
  </si>
  <si>
    <t>Brunca</t>
  </si>
  <si>
    <t>Huetar Caribe</t>
  </si>
  <si>
    <t>Huetar Norte</t>
  </si>
  <si>
    <t>Total Nacional</t>
  </si>
  <si>
    <t>Periodicidad del PNDIP para el seguimiento</t>
  </si>
  <si>
    <t>Anual y semestral</t>
  </si>
  <si>
    <t>Sistema Nacional de Información y Registro Único de Beneficiarios del Estado (SINIRUBE), Ministerio de Desarrollo Humano e Inclusión Social.</t>
  </si>
  <si>
    <t xml:space="preserve">(  ) Impacto </t>
  </si>
  <si>
    <t>(  ) Efecto</t>
  </si>
  <si>
    <t>(X) Producto</t>
  </si>
  <si>
    <t>Registros administrativos del SINIRUBE.</t>
  </si>
  <si>
    <t>Indicador de Objetivo de Desarrollo Sostenible (ODS) vinculado</t>
  </si>
  <si>
    <t xml:space="preserve">1.3.1 </t>
  </si>
  <si>
    <t>Tipo de relación con ODS</t>
  </si>
  <si>
    <t>(  ) Directa</t>
  </si>
  <si>
    <t>(X) Indirecta</t>
  </si>
  <si>
    <t>Medida priorizada por el Consenso de Montevideo</t>
  </si>
  <si>
    <t xml:space="preserve"> A.1</t>
  </si>
  <si>
    <t>Vinculación con el Plan Regional de Desarrollo</t>
  </si>
  <si>
    <t>PRD Central: 1.1</t>
  </si>
  <si>
    <t xml:space="preserve">PRD Brunca: 0 </t>
  </si>
  <si>
    <t>PRD Pacífico Central: 0</t>
  </si>
  <si>
    <t>PRD Chorotega: 0</t>
  </si>
  <si>
    <t>PRD Huetar Caribe: 0</t>
  </si>
  <si>
    <t>PRD Huetar Norte: 0</t>
  </si>
  <si>
    <t>Esta meta se debe generar utilizando la base de datos del SINIRUBE en el Beneficio de Atención a Familias excluyendo los Hogares que tienen la transferencia monetaria el motivo TM-IMAS: Política Nacional de Cuidados.</t>
  </si>
  <si>
    <t>En caso de que el motivo no esté incluido en la base de datos del SINIRUBE se deberá generar el 100% de la base de Hogares Registrados menos los hogares registrados en el SABEN con el motivo TM-IMAS: Política Nacional de Cuidados. Se visualiza un riesgo financiero vinculado a la aplicación de nuevas reglas fiscales y límites presupuestarios que limiten la asignación de recursos.</t>
  </si>
  <si>
    <t>La información desagregada por sexo y género se puede incluir en los informes de seguimiento.</t>
  </si>
  <si>
    <t>En el PND 2018-2022 la meta por año correspondía a 54.565, no obstante, se consigna como línea base de 119.517 dado que corresponde al alcance real de hogares en pobreza extrema y pobreza básica que se reportó en el informe de ejecución PND 2021, el cual es mayor dado que considera personas y hogares beneficiados a causa de incrementos presupuestarios vinculados a Presupuestos Extraordinarios y Modificaciones Presupuestarias y que perciben el beneficio por períodos menores al promedio establecido en las bases de cálculo. </t>
  </si>
  <si>
    <t>Las proyecciones a nivel de metas físicas y presupuestarias parten de considerar el dato del presupuesto ordinario proyectado para el año 2023 y considerando la asignación de los beneficios durante 10 períodos (meses). Es relevante aclarar, que los ajustes en asignación de recursos debido a presupuestos extraordinarios o modificaciones presupuestarias podrían incidir en un incremento en el alcance de este beneficio. </t>
  </si>
  <si>
    <t>Fuente: Instituto Mixto de Ayuda Social.</t>
  </si>
  <si>
    <r>
      <rPr>
        <b/>
        <sz val="12"/>
        <color theme="1"/>
        <rFont val="Arial"/>
        <family val="2"/>
      </rPr>
      <t xml:space="preserve">Centro Gestor UEIG 1124000000   </t>
    </r>
    <r>
      <rPr>
        <sz val="12"/>
        <color theme="1"/>
        <rFont val="Arial"/>
        <family val="2"/>
      </rPr>
      <t xml:space="preserve">          Diversas subpartidas presupuestarias    </t>
    </r>
    <r>
      <rPr>
        <b/>
        <sz val="12"/>
        <color theme="1"/>
        <rFont val="Arial"/>
        <family val="2"/>
      </rPr>
      <t>Centro Gestor DH 1102000000</t>
    </r>
    <r>
      <rPr>
        <sz val="12"/>
        <color theme="1"/>
        <rFont val="Arial"/>
        <family val="2"/>
      </rPr>
      <t xml:space="preserve">  Partida presupuestaria: 0 Remuneraciones y 1.07.01 Capacitación                               </t>
    </r>
    <r>
      <rPr>
        <b/>
        <sz val="12"/>
        <color theme="1"/>
        <rFont val="Arial"/>
        <family val="2"/>
      </rPr>
      <t xml:space="preserve">Centro Gestor SGSA: 1116000000 </t>
    </r>
    <r>
      <rPr>
        <sz val="12"/>
        <color theme="1"/>
        <rFont val="Arial"/>
        <family val="2"/>
      </rPr>
      <t>Partidas presupuestarias: 1.07.01 Capacitación y 1.07.02 Actividades protocolarias               TI y Proveeduría: Varias partidas presupuestarias</t>
    </r>
  </si>
  <si>
    <t xml:space="preserve"> 𝑛
𝑌 = ∑(𝐻𝐵𝐴𝑇𝑖 − 𝐻𝐵𝐴𝑇𝑀𝑃𝐶𝑖)
𝑖=1
</t>
  </si>
  <si>
    <t>Indicador 7:</t>
  </si>
  <si>
    <t>Número de hogares en situación de pobreza que son incorporados a Puente al Bienestar y acceden a procesos de atención integral contando con un Plan de Intervención Familiar, según el registro de SINIRUBE, a nivel nacional y regional.</t>
  </si>
  <si>
    <t>Pobreza concebida como necesidades básicas insatisfechas a partir de las carencias de los hogares para acceder a la Canasta Básica Alimentaria (CBA) y la Canasta Básica para Personas con Discapacidad, así como a servicios básicos como lo son la vivienda, salud y educación, así como al ingreso suficiente para satisfacer esas necesidades.</t>
  </si>
  <si>
    <r>
      <t xml:space="preserve">En este sentido, se utiliza como método de medición la Línea de Pobreza definida como el umbral establecido para clasificar un hogar como pobre o no pobre, representa el monto mínimo requerido para que una persona pueda satisfacer las necesidades básicas (alimentarias). En el caso de los hogares donde </t>
    </r>
    <r>
      <rPr>
        <sz val="9"/>
        <color theme="1"/>
        <rFont val="Arial Narrow"/>
        <family val="2"/>
      </rPr>
      <t>viven</t>
    </r>
    <r>
      <rPr>
        <sz val="9"/>
        <color rgb="FF000000"/>
        <rFont val="Arial Narrow"/>
        <family val="2"/>
      </rPr>
      <t xml:space="preserve"> una o más personas con discapacidad se </t>
    </r>
    <r>
      <rPr>
        <sz val="9"/>
        <color theme="1"/>
        <rFont val="Arial Narrow"/>
        <family val="2"/>
      </rPr>
      <t>debe</t>
    </r>
    <r>
      <rPr>
        <sz val="9"/>
        <color rgb="FF000000"/>
        <rFont val="Arial Narrow"/>
        <family val="2"/>
      </rPr>
      <t xml:space="preserve"> considerar la canasta básica en discapacidad.</t>
    </r>
  </si>
  <si>
    <t>Plan de Intervención Familiar: se entiende por plan de intervención al instrumento desarrollado por el IMAS para la identificación de necesidades del hogar en 6 dimensiones que permiten orientar la intervención integral.</t>
  </si>
  <si>
    <r>
      <t xml:space="preserve">Línea de pobreza por ingreso: se mide con valor per cápita (valor por persona) de la Canasta </t>
    </r>
    <r>
      <rPr>
        <sz val="9"/>
        <color theme="1"/>
        <rFont val="Arial Narrow"/>
        <family val="2"/>
      </rPr>
      <t>Básica Alimentaria (</t>
    </r>
    <r>
      <rPr>
        <sz val="9"/>
        <color rgb="FF000000"/>
        <rFont val="Arial Narrow"/>
        <family val="2"/>
      </rPr>
      <t>CBA) de acuerdo con su aporte calórico y su frecuencia de consumo, el cual se establece por el INEC con un monto económico anual.</t>
    </r>
  </si>
  <si>
    <t>Hogar: personas con vínculos familiares o sin ellos, que residen habitualmente una vivienda individual, que participan de la formación, utilización, de un mismo presupuesto, que llevan una vida en común, que elaboran y consumen en común sus alimentos. El hogar puede estar conformado por una sola persona, no se considera miembro del hogar el servicio doméstico (aún cuando resida habitualmente dentro de la vivienda) ni alguna persona pensionista de la vivienda (INEC, 2018).</t>
  </si>
  <si>
    <r>
      <t xml:space="preserve">Se entiende como hogares atendidos aquellos que se incorporan en el Modelo de Intervención Institucional mediante su registro en el SAPEF y a quienes se les elabora un plan familiar. A estos se les </t>
    </r>
    <r>
      <rPr>
        <sz val="9"/>
        <color theme="1"/>
        <rFont val="Arial Narrow"/>
        <family val="2"/>
      </rPr>
      <t>realizará</t>
    </r>
    <r>
      <rPr>
        <sz val="9"/>
        <color rgb="FF000000"/>
        <rFont val="Arial Narrow"/>
        <family val="2"/>
      </rPr>
      <t xml:space="preserve"> la atención integral mediante seguimientos periódicos y la articulación de la oferta programática disponible.</t>
    </r>
  </si>
  <si>
    <t>Transferencia Monetaria: son montos económicos establecidos en los programas sociales que se adjudican a las personas para la atención de necesidades y requerimientos específicos.</t>
  </si>
  <si>
    <t>Y: Sumatoria de HPIFSi</t>
  </si>
  <si>
    <t>HPFSi: Hogares con plan de intervención familiar integrado en el SAPEF</t>
  </si>
  <si>
    <t>El número de hogares en pobreza incorporados en Puente al Bienestar y que cuentan con un plan de intervención familiar incorporado en el SAPEF, durante “X” período es de “Y”.</t>
  </si>
  <si>
    <t xml:space="preserve">1) Condiciones para la igualdad de género </t>
  </si>
  <si>
    <t>Región Central: 5.179</t>
  </si>
  <si>
    <t>Región Chorotega: 1953</t>
  </si>
  <si>
    <t>Región Pacífico Central: 1.743</t>
  </si>
  <si>
    <t>Región Brunca: 2.461</t>
  </si>
  <si>
    <t>Región Huetar Caribe: 2.357</t>
  </si>
  <si>
    <t>Región Huetar Norte: 823</t>
  </si>
  <si>
    <t>2023-2026: 28.000</t>
  </si>
  <si>
    <t>Sistema de Información de la Población Objetivo (SIPO), Instituto Mixto de Ayuda Social, Sistema de Atención a Beneficiarios (SABEN), Instituto Mixto de Ayuda Social.</t>
  </si>
  <si>
    <t>( ) Impacto.</t>
  </si>
  <si>
    <t>(  ) Efecto.</t>
  </si>
  <si>
    <t>(X) Producto.</t>
  </si>
  <si>
    <t>Registros administrativos del SINIRUBE, SIPO y SABEN.</t>
  </si>
  <si>
    <t>()Directa</t>
  </si>
  <si>
    <t>A:1, A:2, G:77</t>
  </si>
  <si>
    <t>PRD Central: 1.1 y 1.3.2</t>
  </si>
  <si>
    <t>PRD Brunca: 2.6</t>
  </si>
  <si>
    <t>PRD Pacífico Central: 3.2</t>
  </si>
  <si>
    <t>PRD Chorotega: 4.6</t>
  </si>
  <si>
    <t xml:space="preserve">PRD Huetar Caribe: 5.6.1 </t>
  </si>
  <si>
    <t>PRD Huetar Norte: 6.6</t>
  </si>
  <si>
    <t>La fórmula se encuentra asociada a elaboración del Plan Familiar y no la ejecución de un beneficio.</t>
  </si>
  <si>
    <r>
      <t xml:space="preserve">Se visualiza un riesgo financiero vinculado a la aplicación de nuevas reglas fiscales y límites presupuestarios que limiten la asignación de recursos. Además de un riesgo político, que sería la existencia de decisiones políticas que </t>
    </r>
    <r>
      <rPr>
        <sz val="9"/>
        <color theme="1"/>
        <rFont val="Arial Narrow"/>
        <family val="2"/>
      </rPr>
      <t>inciden</t>
    </r>
    <r>
      <rPr>
        <sz val="9"/>
        <color rgb="FF000000"/>
        <rFont val="Arial Narrow"/>
        <family val="2"/>
      </rPr>
      <t xml:space="preserve"> en la continuidad de Puente al Bienestar.</t>
    </r>
  </si>
  <si>
    <t xml:space="preserve">𝑛
𝑌 = ∑ HPFSi
𝑖=1
</t>
  </si>
  <si>
    <t>Indicador 12:</t>
  </si>
  <si>
    <t>Número de mujeres en situación de pobreza extrema y pobreza, cuidadoras de personas con dependencia severa, que cuentan con al menos una transferencia monetaria como una forma de reconocimiento al valor de su trabajo como cuidadoras, según el registro de SINIRUBE, a nivel nacional y regional.</t>
  </si>
  <si>
    <t>La corresponsabilidad social de los cuidados es un reto social al cual se enfrenta actualmente el Estado costarricense, en tanto se requiere que, no se limite a garantizar los derechos sociales a poblaciones vulnerables, sino también se visibilice y dignifique el rol de las personas cuidadoras.</t>
  </si>
  <si>
    <t>En una sociedad regida por una clara división de roles de género, como en el caso de Costa Rica, la carencia de un sistema de apoyo a los cuidados y atención a la dependencia formal tiene como consecuencia directa que, los cuidados de las poblaciones vulnerables en un contexto de envejecimiento poblacional y un perfil epidemiológico consolidado, recaiga, principalmente, en las mujeres.</t>
  </si>
  <si>
    <t>Lo anterior, repercute negativamente en las condiciones de vida de ellas, en tanto se evidencia la disminución de las posibilidades de participar en el mercado laboral formal y educativo.</t>
  </si>
  <si>
    <t>La protección social focalizada en las personas cuidadoras, les permitirá acceder a una cobertura de servicios básicos, mejorar su calidad de vida e insertarse al mercado formal de trabajo.</t>
  </si>
  <si>
    <t>Persona cuidadora: persona que con formación o sin ella, con remuneración o sin ella que realiza acciones de acompañamiento, apoyo y asistencia a personas en situación de dependencia para satisfacer actividades básicas de la vida diaria.</t>
  </si>
  <si>
    <t>Productos y servicios de apoyo: dispositivos, equipos, instrumentos, tecnologías, software y todas aquellas acciones y productos diseñados o disponibles en el mercado para propiciar la autonomía personal de las personas.</t>
  </si>
  <si>
    <t>Situación de dependencia según la Política Nacional de Cuidados se entiende como […] una situación permanente o prolongada en que vive una persona que ha perdido su autonomía física, mental, intelectual o sensorial, lo cual le impide realizar por sí misma, al menos una de sus actividades básicas de la vida diaria sin apoyo de otra persona, de manera prolongada en el tiempo. Esta situación se determina a partir de la aplicación del Baremo. (MSPSI, 2011) Baremo de Valoración de la Dependencia (BVD) es un instrumento estandarizado que, a partir de criterios objetivos relacionados con la capacidad de realizar determinadas tareas de la vida diaria, permite establecer el nivel de dependencia de una persona (MSPSI, 2011).</t>
  </si>
  <si>
    <t>El módulo de interoperabilidad de SINIRUBE registra a las personas que reciben servicios de la Política Nacional de Cuidados (PNC) y permite además que se hagan referencias entre las instituciones que conforman el sistema.</t>
  </si>
  <si>
    <t>Situación de pobreza: se considera que una persona sujeta de cuidados y apoyos se encuentra en situación de pobreza cuando los ingresos por persona en el hogar son menores que el costo establecido de la canasta básica normativa más el monto de la canasta básica de la dependencia o bien la canasta básica normativa más el monto de la canasta básica de la discapacidad.</t>
  </si>
  <si>
    <r>
      <t>Y:</t>
    </r>
    <r>
      <rPr>
        <sz val="9"/>
        <color theme="1"/>
        <rFont val="Arial Narrow"/>
        <family val="2"/>
      </rPr>
      <t xml:space="preserve"> Total de mujeres en situación de pobreza extrema y pobreza, cuidadoras de personas con dependencia severa, que cuentan con al menos una transferencia monetaria como una forma de reconocimiento al valor de su trabajo como cuidadoras, </t>
    </r>
  </si>
  <si>
    <t>MCPNCBATi: Mujeres cuidadoras incluidas en la Política Nacional de Cuidados que reciben beneficio de Atención a Familias</t>
  </si>
  <si>
    <t>El número de mujeres en situación de pobreza extrema y pobreza, cuidadoras de personas con dependencia severa con al menos una transferencia monetaria desde el beneficio Atención a Familias, bajo el motivo: Política Nacional de Cuidados, en “X” período es de “Y”.</t>
  </si>
  <si>
    <t>2023-2026: 6.000</t>
  </si>
  <si>
    <t>Regiones</t>
  </si>
  <si>
    <t>Región Central</t>
  </si>
  <si>
    <t>Región Chorotega</t>
  </si>
  <si>
    <t>Región Pacífico Central</t>
  </si>
  <si>
    <t>Región Brunca</t>
  </si>
  <si>
    <t>Región Huetar Caribe</t>
  </si>
  <si>
    <t>Región Huetar Norte</t>
  </si>
  <si>
    <t>Nacional</t>
  </si>
  <si>
    <t xml:space="preserve">( ) Impacto. </t>
  </si>
  <si>
    <t>( ) Efecto.</t>
  </si>
  <si>
    <t>1: 1.3.1</t>
  </si>
  <si>
    <t xml:space="preserve">( )Directa </t>
  </si>
  <si>
    <t xml:space="preserve"> A:1, C:30, C:31, E: 53, E: 61</t>
  </si>
  <si>
    <t>1PRD Central: 1.1P</t>
  </si>
  <si>
    <t>2PRD Brunca: 0</t>
  </si>
  <si>
    <t>3PRD Pacífico Central: 0</t>
  </si>
  <si>
    <t>4PRD Chorotega:0</t>
  </si>
  <si>
    <t>5PRD Huetar Caribe: 0</t>
  </si>
  <si>
    <t>6PRD Huetar Norte: 0</t>
  </si>
  <si>
    <t>Esta meta se debe generar utilizando la base de datos del SINIRUBE en el Beneficio de Atención a Familias tomando en cuenta únicamente los Hogares que tienen la transferencia monetaria el motivo TM-IMAS: Política Nacional de Cuidados.</t>
  </si>
  <si>
    <t>En caso de que el motivo no esté incluido en la base de datos del SINIRUBE se deberá generar el 100% de la base de Hogares Registrados en el SABEN con el motivo TM-IMAS: Política Nacional de Cuidados.</t>
  </si>
  <si>
    <t>Se requiere que las instituciones competentes de aplicación del baremo de valoración de dependencia refieran a las mujeres cuidadoras potenciales para recibir la transferencia monetaria.</t>
  </si>
  <si>
    <t>Se visualiza un riesgo financiero vinculado a la aplicación de nuevas reglas fiscales y límites presupuestarios que limiten la asignación de recursos. Además de un riesgo operativo, que podrían ser las limitaciones en la implementación de la Política Nacional de Cuidados, principalmente, por aplicación del Baremo.</t>
  </si>
  <si>
    <t>Fuente:  Instituto Mixto de Ayuda Social.</t>
  </si>
  <si>
    <t xml:space="preserve">𝑛
𝑌 = ∑ 𝑀𝐶𝑃𝑁𝐶𝐵𝐴𝑇𝑖
𝑖=1
</t>
  </si>
  <si>
    <t>Indicador 14:</t>
  </si>
  <si>
    <t>Número de personas menores de edad que cuentan con aporte estatal para su acceso a alternativas de cuidado y desarrollo infantil, según el registro de SINIRUBE, a nivel nacional y regional.</t>
  </si>
  <si>
    <t>El número de personas menores de edad beneficiarias del subsidio de Cuidado y Desarrollo Infantil del IMAS durante “X” período es de “Y”.</t>
  </si>
  <si>
    <t>2023-2026: 26.000</t>
  </si>
  <si>
    <t>Regiones MIDEPLAN</t>
  </si>
  <si>
    <t>Meta 2023</t>
  </si>
  <si>
    <t>Meta 2024</t>
  </si>
  <si>
    <t>Meta 2025</t>
  </si>
  <si>
    <t>Meta 2026</t>
  </si>
  <si>
    <t>(  )Impacto</t>
  </si>
  <si>
    <t>(X)Producto</t>
  </si>
  <si>
    <t>Registros Administrativos del SINIRUBE.</t>
  </si>
  <si>
    <t>( ) Directa</t>
  </si>
  <si>
    <t>B:7.</t>
  </si>
  <si>
    <t>1PRD Central: 0</t>
  </si>
  <si>
    <t xml:space="preserve">2PRD Brunca: 0 </t>
  </si>
  <si>
    <t>3PRD Pacífico Central 0</t>
  </si>
  <si>
    <t>4PRD Chorotega: 0</t>
  </si>
  <si>
    <t>5PRD Huetar Caribe: 5.5</t>
  </si>
  <si>
    <t>6PRD Huetar Norte: 6.5</t>
  </si>
  <si>
    <t>La Red Nacional de Cuido se formó para asegurar el respeto de los derechos de los niños y las niñas considerados en el marco jurídico (Ley 9220) y los compromisos internacionales adquiridos, según los cuales el Estado costarricense se encuentra en la obligación de garantizar a las personas menores de edad, oportunidades para alcanzar su desarrollo físico, intelectual y emocional, sobre todo a través de acciones creadas en el marco de un sistema de cuido asistido, estructurado y supervisado en forma coordinada por instituciones públicas y con amplia participación e integración del sector privado.</t>
  </si>
  <si>
    <t>Además de dar la oportunidad a las mujeres de insertarse o mejorar su inserción al mercado de trabajo, la Red de Cuido involucra a padres y madres, encargados legales y en el caso del PANI los centros infantiles de atención integral.</t>
  </si>
  <si>
    <t>En el marco del cumplimiento de la Ley 9137 y Directriz 045-MP-H publicado el 4 julio 2016, las instituciones del sector deben reportar su ejecución a SINIRUBE.</t>
  </si>
  <si>
    <t>Se visualiza un riesgo financiero vinculado a la aplicación de nuevas reglas fiscales y límites presupuestarios que limiten la asignación de recursos.</t>
  </si>
  <si>
    <t>Beneficio de Cuidado y Desarrollo Infantil: Beneficio otorgado por el Instituto Mixto de Ayuda Social que promueve el acceso de personas menores de edad hasta los 12 años de edad cumplidos y personas menores de edad con discapacidad, a servicios que brindan diversas alternativas de atención, facilitando con ello condiciones de protección y desarrollo. Su ejecución se enmarca dentro de la Red Nacional de Cuido y Desarrollo Infantil (REDCUDI) creada mediante Ley 9220, siendo el IMAS una de las unidades ejecutoras adscritas a dicha red.  Este beneficio se ejecuta mediante el aporte económico que realiza el IMAS como institución estatal, al ingreso familiar para coadyuvar con el pago total o parcial del costo de atención en la alternativa seleccionada por los padres, las madres o personas encargadas.</t>
  </si>
  <si>
    <t xml:space="preserve">𝑛
𝑌=∑PMEBCDIi
𝑖=1
</t>
  </si>
  <si>
    <t xml:space="preserve">Y: Total de Personas menores de edad con beneficio de Cuidado y Desarrollo Infantil 
PMEBCDIi: Persona menor de edad con beneficio de Cuidado y Desarrollo Infantil
i: 1,2, 3,…, n
</t>
  </si>
  <si>
    <t xml:space="preserve">1) Condiciones para la igualdad de género 
El SINIRUBE permite desagregar el indicador en diversas categorías, entre ellas sexo, género y grupo etario.
</t>
  </si>
  <si>
    <t xml:space="preserve">2021: 25.809
Según regiones:
Región Central: 14.563
Región Chorotega: 3.863
Región Pacífico Central: 2.020
Región Brunca: 1.796
Región Huetar Caribe: 1.319
Región Huetar Norte: 2.248
</t>
  </si>
  <si>
    <t>Indicador 28:</t>
  </si>
  <si>
    <t>Número de hogares que habitan terrenos propiedad del IMAS como sujetos públicos que reciben título de propiedad del terreno a su nombre a nivel nacional y regional.</t>
  </si>
  <si>
    <t>El indicador se debe entender como la cantidad de hogares que habitan terrenos propiedad del IMAS y sujetos públicos que reciben título de propiedad del terreno a su nombre.</t>
  </si>
  <si>
    <t>Hogar: una persona sola o grupo de personas, con o sin vínculos familiares, que son residentes habituales de una vivienda, que comparten y participan entre sí de la formación y/o utilización de un mismo presupuesto, elaboran y/o consumen en común sus alimentos.</t>
  </si>
  <si>
    <t>Sujeto de Derecho Público: son personas jurídicas que se rigen por el principio de legalidad, son organizaciones debidamente constituidas que mantienen determinadas relaciones sociales con el fin de alcanzar ciertos objetivos que contribuyen al desarrollo social y económico del país.</t>
  </si>
  <si>
    <t>Beneficio: refiere a los componentes de la oferta programática y se materializa y autoriza mediante una resolución administrativa, convenio o acuerdo del Consejo Directivo.</t>
  </si>
  <si>
    <t>Titulación: brinda oportunidades a hogares para que sean propietarios de bienes inmuebles inscritos a nombre del IMAS, así como para el traspaso de áreas verdes e infraestructura pública y áreas de facilidades comunales a las municipalidades. Es un beneficio sin erogación económica, de acuerdo con lo establecido en el Decreto Ejecutivo N°29531-MTSS y sus reformas.</t>
  </si>
  <si>
    <t>Y: Total de hogares que habitan terrenos propiedad del IMAS y sujetos públicos que reciben título de propiedad del terreno a su nombre</t>
  </si>
  <si>
    <t>HBTi: Hogares beneficiarios de titulación</t>
  </si>
  <si>
    <t>SPBTi: Sujetos públicos beneficiarios de titulación</t>
  </si>
  <si>
    <t>Hogares y Sujetos Públicos</t>
  </si>
  <si>
    <t>El número de hogares que habitan terrenos propiedad del IMAS y de Sujetos Públicos que son beneficiarios de Titulación en “X” período es de “Y”.</t>
  </si>
  <si>
    <t>Región Central: 25</t>
  </si>
  <si>
    <t>Región Chorotega: 0</t>
  </si>
  <si>
    <t>Región Pacífico Central: 8</t>
  </si>
  <si>
    <t>Región Brunca: 3</t>
  </si>
  <si>
    <t>Región Huetar Caribe: 3</t>
  </si>
  <si>
    <t>Región Huetar Norte: 0</t>
  </si>
  <si>
    <t>2023-2026: 1.951</t>
  </si>
  <si>
    <t>País y Regiones</t>
  </si>
  <si>
    <t>SIG IMAS (Sistema de Información Geoespacial del IMAS) y Sistema de Atención a Beneficios (SABEN), Instituto Mixto de Ayuda Social.</t>
  </si>
  <si>
    <t xml:space="preserve">(  ) Impacto. </t>
  </si>
  <si>
    <t>Registros administrativos del IMAS.</t>
  </si>
  <si>
    <r>
      <t>A</t>
    </r>
    <r>
      <rPr>
        <sz val="9"/>
        <color theme="1"/>
        <rFont val="Arial Narrow"/>
        <family val="2"/>
      </rPr>
      <t>:</t>
    </r>
    <r>
      <rPr>
        <sz val="9"/>
        <color rgb="FF000000"/>
        <rFont val="Arial Narrow"/>
        <family val="2"/>
      </rPr>
      <t>1.</t>
    </r>
  </si>
  <si>
    <t xml:space="preserve">PRD Central: 1.3.1 y 1.3.2 </t>
  </si>
  <si>
    <t>PRD Brunca: 0</t>
  </si>
  <si>
    <t>PRD Huetar Caribe: 5.6.1</t>
  </si>
  <si>
    <t>El cumplimiento de la meta establecida depende de la gestión de las Unidades Locales de Desarrollo del IMAS en la ejecución del beneficio de Titulación y de la gestión de los requisitos del beneficio por parte de las Hogares y sujetos públicos que procuran recibir el beneficio.</t>
  </si>
  <si>
    <t>Se visualizan los siguientes riesgos:</t>
  </si>
  <si>
    <r>
      <t>●</t>
    </r>
    <r>
      <rPr>
        <sz val="7"/>
        <color rgb="FF000000"/>
        <rFont val="Times New Roman"/>
        <family val="1"/>
      </rPr>
      <t xml:space="preserve">    </t>
    </r>
    <r>
      <rPr>
        <sz val="9"/>
        <color rgb="FF000000"/>
        <rFont val="Arial Narrow"/>
        <family val="2"/>
      </rPr>
      <t>Aplicación de nuevas reglas fiscales y límites presupuestarios que limiten la asignación de recursos.</t>
    </r>
  </si>
  <si>
    <r>
      <t>●</t>
    </r>
    <r>
      <rPr>
        <sz val="7"/>
        <color rgb="FF000000"/>
        <rFont val="Times New Roman"/>
        <family val="1"/>
      </rPr>
      <t xml:space="preserve">    </t>
    </r>
    <r>
      <rPr>
        <sz val="9"/>
        <color rgb="FF000000"/>
        <rFont val="Arial Narrow"/>
        <family val="2"/>
      </rPr>
      <t>Limitaciones para la contratación de servicios externos requeridos para el proceso.</t>
    </r>
  </si>
  <si>
    <r>
      <t>●</t>
    </r>
    <r>
      <rPr>
        <sz val="7"/>
        <color rgb="FF000000"/>
        <rFont val="Times New Roman"/>
        <family val="1"/>
      </rPr>
      <t xml:space="preserve">    </t>
    </r>
    <r>
      <rPr>
        <sz val="9"/>
        <color rgb="FF000000"/>
        <rFont val="Arial Narrow"/>
        <family val="2"/>
      </rPr>
      <t>Ausencia de normas jurídicas nacionales y locales que permitan la titulación de lotes propiedad del IMAS que no cumplen con la regulación vigente.</t>
    </r>
  </si>
  <si>
    <r>
      <t>●</t>
    </r>
    <r>
      <rPr>
        <sz val="7"/>
        <color rgb="FF000000"/>
        <rFont val="Times New Roman"/>
        <family val="1"/>
      </rPr>
      <t xml:space="preserve">    </t>
    </r>
    <r>
      <rPr>
        <sz val="9"/>
        <color rgb="FF000000"/>
        <rFont val="Arial Narrow"/>
        <family val="2"/>
      </rPr>
      <t>Limitaciones en la aprobación de los proyectos de ley N°22.222 de Asentamientos Informales y la Ley N°. 21.548 sobre el Fortalecimiento de Titulación del IMAS, así como de la implementación del Reglamento de Renovación Urbana de Costa Rica.</t>
    </r>
  </si>
  <si>
    <r>
      <t>●</t>
    </r>
    <r>
      <rPr>
        <sz val="7"/>
        <color rgb="FF000000"/>
        <rFont val="Times New Roman"/>
        <family val="1"/>
      </rPr>
      <t xml:space="preserve">    </t>
    </r>
    <r>
      <rPr>
        <sz val="9"/>
        <color rgb="FF000000"/>
        <rFont val="Arial Narrow"/>
        <family val="2"/>
      </rPr>
      <t>Regulaciones municipales inflexibles que inciden en la titulación de tierras del IMAS.</t>
    </r>
  </si>
  <si>
    <t>Fuente: Instituto Mixto de Ayuda Social</t>
  </si>
  <si>
    <t xml:space="preserve">𝑛
𝑌 = ∑ HBTi + SPBTi
𝑖=1
</t>
  </si>
  <si>
    <t>Indicador 29:</t>
  </si>
  <si>
    <t>Número de personas estudiantes de primera infancia, primaria y secundaria que reciben beneficio de Avancemos según el registro de SINIRUBE, a nivel nacional y regional.</t>
  </si>
  <si>
    <t>Avancemos: programa que otorga una transferencia monetaria condicionada a los hogares de las personas estudiantes de primera infancia, primaria y secundaria, cuyo objetivo es coadyuvar a su inclusión, la permanencia, la asistencia y la reincorporación al sistema educativo.</t>
  </si>
  <si>
    <t>Transferencia Monetaria Condicionada Avancemos: aporte económico estatal sujeto al cumplimiento, por parte del hogar, de que sus miembros cumplan la corresponsabilidad respecto a la permanencia en el sistema educativo formal.</t>
  </si>
  <si>
    <t>Asistencia al Centro Educativo: estado o situación de asistente que se verifica mediante un mecanismo electrónico con registros realizados por el centro educativo</t>
  </si>
  <si>
    <t>al que asiste la persona estudiante beneficiaria.</t>
  </si>
  <si>
    <t>Sistema Educativo Formal: abarca todas las modalidades educativas avaladas por el MEP.</t>
  </si>
  <si>
    <t>Primera infancia o preescolar: Educación inicial o educación temprana de carácter obligatorio, incluida dentro del proceso educativo. La Educación Preescolar se divide en dos ciclos educativos: Ciclo Materno Infantil y Ciclo de Transición.</t>
  </si>
  <si>
    <t>Primaria: estructura educativa que se brinda una vez finalizada la etapa de Educación Preescolar. La primaria comprende un periodo de seis años, que va desde el primero hasta sexto grado y también se incluyen las personas estudiantes que por una u otra razón no iniciaron o no concluyeron el I y II Ciclos de la Educación General Básica</t>
  </si>
  <si>
    <t>Secundaria: estructura educativa consecutivo a la primaria, que tiene como objetivo preparar a las personas estudiantes para emprender estudios universitarios, el ciclo de la Educación General Básica es de 7° a 9° año, el resto pertenece a la Educación Diversificada 10° a 12° año, o en alguna de las modalidades reconocidas por el MEP.</t>
  </si>
  <si>
    <r>
      <t xml:space="preserve">Y: </t>
    </r>
    <r>
      <rPr>
        <sz val="9"/>
        <color theme="1"/>
        <rFont val="Arial Narrow"/>
        <family val="2"/>
      </rPr>
      <t xml:space="preserve">total de personas estudiantes de primera infancia, primaria y secundaria que reciben beneficio de Avancemos </t>
    </r>
  </si>
  <si>
    <t>PEBAi: Personas estudiantes con beneficio Avancemos</t>
  </si>
  <si>
    <t>El número de personas estudiantes con beneficio Avancemos asignado por el IMAS, durante “X” período es de “Y”.</t>
  </si>
  <si>
    <t>2021: 417.571</t>
  </si>
  <si>
    <t>Región Central: 165.966</t>
  </si>
  <si>
    <t>Región Chorotega: 41.852</t>
  </si>
  <si>
    <t>Región Pacífico Central: 35.498</t>
  </si>
  <si>
    <t>Región Brunca: 59.789</t>
  </si>
  <si>
    <t>Región Huetar Caribe: 61.235</t>
  </si>
  <si>
    <t>Región Huetar Norte: 53.231</t>
  </si>
  <si>
    <t>2023-2026: 274.000</t>
  </si>
  <si>
    <r>
      <t xml:space="preserve"> B</t>
    </r>
    <r>
      <rPr>
        <sz val="9"/>
        <color theme="1"/>
        <rFont val="Arial Narrow"/>
        <family val="2"/>
      </rPr>
      <t xml:space="preserve">: </t>
    </r>
    <r>
      <rPr>
        <sz val="9"/>
        <color rgb="FF000000"/>
        <rFont val="Arial Narrow"/>
        <family val="2"/>
      </rPr>
      <t>9.</t>
    </r>
  </si>
  <si>
    <t xml:space="preserve">PRD Huetar Norte: 0 </t>
  </si>
  <si>
    <t>A partir del año 2022 se realizó la unificación de la población vinculada a los programas Avancemos y Crecemos, esto en cumplimiento de lo establecido en la Ley 9617 y su reforma Ley 9903, así como el Decreto Ejecutivo 43219. Se logra la operacionalizan en una única oferta programática institucional denominada AVANCEMOS.</t>
  </si>
  <si>
    <r>
      <t xml:space="preserve">De acuerdo con el artículo 1° de dicha Ley y su reforma mediante, la población objetivo para el otorgamiento del beneficio, son las personas estudiantes en primera infancia, primaria y secundaria, en las diferentes modalidades avaladas por el </t>
    </r>
    <r>
      <rPr>
        <sz val="9"/>
        <color theme="1"/>
        <rFont val="Arial Narrow"/>
        <family val="2"/>
      </rPr>
      <t>Ministerio de Educación Pública (MEP).</t>
    </r>
  </si>
  <si>
    <t>Para este indicador cuenta como beneficiario la persona estudiante que ha recibido la transferencia por un periodo que oscila entre 1 y 12 meses al año, es decir, puede comenzar o prescindir del beneficio en cualquier mes del año sin perder la condición de persona beneficiaria.</t>
  </si>
  <si>
    <t xml:space="preserve">𝑛
𝑌 = ∑ PEBAi
𝑖=1
</t>
  </si>
  <si>
    <t>PIEG                                                             EJE 1 Cultura de los Derechos para la Igualdad.                                                     EJE 2 Distribución del tiempo.                       EJE 3 Distribución de la riqueza.</t>
  </si>
  <si>
    <r>
      <t>Programa Protección y Promoción Social:                                -</t>
    </r>
    <r>
      <rPr>
        <sz val="12"/>
        <color theme="1"/>
        <rFont val="Arial"/>
        <family val="2"/>
      </rPr>
      <t xml:space="preserve">Formación Humana                         -SINCA                                              -Garantias FIDEIMAS    </t>
    </r>
    <r>
      <rPr>
        <b/>
        <sz val="12"/>
        <color theme="1"/>
        <rFont val="Arial"/>
        <family val="2"/>
      </rPr>
      <t xml:space="preserve">                   -</t>
    </r>
    <r>
      <rPr>
        <sz val="12"/>
        <color theme="1"/>
        <rFont val="Arial"/>
        <family val="2"/>
      </rPr>
      <t xml:space="preserve">Servicios de apoyo Fideimas   </t>
    </r>
    <r>
      <rPr>
        <b/>
        <sz val="12"/>
        <color theme="1"/>
        <rFont val="Arial"/>
        <family val="2"/>
      </rPr>
      <t xml:space="preserve">                                      </t>
    </r>
    <r>
      <rPr>
        <b/>
        <sz val="12"/>
        <color theme="1"/>
        <rFont val="Arial"/>
        <family val="2"/>
      </rPr>
      <t xml:space="preserve">                       </t>
    </r>
  </si>
  <si>
    <r>
      <rPr>
        <b/>
        <sz val="12"/>
        <color theme="1"/>
        <rFont val="Arial"/>
        <family val="2"/>
      </rPr>
      <t xml:space="preserve">Programa Protección y Promoción Social:  </t>
    </r>
    <r>
      <rPr>
        <sz val="12"/>
        <color theme="1"/>
        <rFont val="Arial"/>
        <family val="2"/>
      </rPr>
      <t xml:space="preserve">                                                                                -Beneficio Atención a situaciones de violencia                                      -Beneficio Cuidado y desarrollo infantil                                                -Beneficios vinculados a atención violencia sexual                                                                          -Beneficios otorgados a personas familiares de mujeres víctimas de femicidio </t>
    </r>
  </si>
  <si>
    <r>
      <rPr>
        <b/>
        <sz val="12"/>
        <color theme="1"/>
        <rFont val="Arial"/>
        <family val="2"/>
      </rPr>
      <t>Centro Gestor UEIG 1124000000</t>
    </r>
    <r>
      <rPr>
        <sz val="12"/>
        <color theme="1"/>
        <rFont val="Arial"/>
        <family val="2"/>
      </rPr>
      <t xml:space="preserve"> Diversas subpartidas presupuestarias    </t>
    </r>
    <r>
      <rPr>
        <b/>
        <sz val="12"/>
        <color theme="1"/>
        <rFont val="Arial"/>
        <family val="2"/>
      </rPr>
      <t>Centro Gestor DH 1102000000</t>
    </r>
    <r>
      <rPr>
        <sz val="12"/>
        <color theme="1"/>
        <rFont val="Arial"/>
        <family val="2"/>
      </rPr>
      <t xml:space="preserve">  Partida presupuestaria: 0 Remuneraciones y 1.07.01 Capacitación                               </t>
    </r>
    <r>
      <rPr>
        <b/>
        <sz val="12"/>
        <color theme="1"/>
        <rFont val="Arial"/>
        <family val="2"/>
      </rPr>
      <t>Centro Gestor SGSA: 1116000000</t>
    </r>
    <r>
      <rPr>
        <sz val="12"/>
        <color theme="1"/>
        <rFont val="Arial"/>
        <family val="2"/>
      </rPr>
      <t xml:space="preserve"> Partidas presupuestarias: 1.07.01 Capacitación y 1.07.02 Actividades protocolarias               TI y Proveeduría: Varias partidas presupuestarias</t>
    </r>
  </si>
  <si>
    <t>PLANOVI                                                     EJE 1 Promoción de una cultura no machista.                                                      Eje 2: Promoción de masculinidades para la igualdad y la no violencia.                         Eje 3: Ruptura de la transmisión Intergeneracional del ciclo violencia - pobreza  en niñas y adolescentes embarazadas, en niñas y adolescentes madres, sus hijos e hijas.                            Eje 4:  Protección efectiva, acceso real, debida diligencia, sanción y no revictimización.                                            Eje 5:  Prevención, atención integral y no-revictimización frente a la violencia.             Eje 6:  Prevención del femicidio</t>
  </si>
  <si>
    <t xml:space="preserve">D) Facilitar el acceso a una solución habitacional a aquellas familias o personas adultas mayores de escasos recursos, familias en condiciones de emergencia o extrema necesidad, población indígena, personas con discapacidad, asentamientos informales y viviendas no adecuadas, que se ubiquen en los estratos hasta 1.5.
</t>
  </si>
  <si>
    <t xml:space="preserve">Puntos porcentuales de hogares en pobreza extrema atendidos mediante    estatales según ENAHO
</t>
  </si>
  <si>
    <t xml:space="preserve"> A) Aumentar la atención de los hogares en pobreza extrema mediante transferencias estatales que cubran las necesidades alimentarias de las personas.
</t>
  </si>
  <si>
    <t xml:space="preserve">B) Garantizar los derechos de las personas para vivir dignamente en sus hogares, en entornos seguros, protectores e inclusivos, satisfaciendo las necesidades fundamentales que favorezcan su desarrollo humano.
</t>
  </si>
  <si>
    <t>1.Programas y servicios articulados para la mejora del Bienestar Social de los hogares y las personas en situación de pobreza y pobreza extrema, riesgo y vulnerabilidad
.</t>
  </si>
  <si>
    <t>Región Central 2023: 23.042    2024: 23.042    2025: 23.042      2026: 23.042</t>
  </si>
  <si>
    <t>Región Chorotega 2023: 7.118      2024: 7.118        2025: 7.118         2026: 7.118</t>
  </si>
  <si>
    <t>Región Huetar Caribe             2023: 6.800   2024: 6.800     2025: 6.800     2026: 6.800</t>
  </si>
  <si>
    <t xml:space="preserve">A.2 Número de hogares
en situación de pobreza
que cuentan con un aporte
económico para la
atención de necesidades
básicas mediante el beneficio atención a familias, según el registro del SINIRUBE, a nivel nacional y regional.
</t>
  </si>
  <si>
    <t>1.Programas y servicios articulados para la mejora del Bienestar Social de los hogares y las personas en situación de pobreza y pobreza extrema, riesgo y vulnerabilidad</t>
  </si>
  <si>
    <t>Región
Chorotega
2023: 213
2024: 373
2025: 533      2026: 639</t>
  </si>
  <si>
    <t>Región Brunca 2023: 160      2024: 280         2025: 400          2026: 480</t>
  </si>
  <si>
    <r>
      <rPr>
        <b/>
        <u/>
        <sz val="11"/>
        <color theme="1"/>
        <rFont val="Arial"/>
        <family val="2"/>
      </rPr>
      <t>Producto</t>
    </r>
    <r>
      <rPr>
        <sz val="11"/>
        <color theme="1"/>
        <rFont val="Arial"/>
        <family val="2"/>
      </rPr>
      <t xml:space="preserve">
Observaciones:Los productos corresponden a cada uno de los compromisos del IMAS en el PNDIP
 </t>
    </r>
    <r>
      <rPr>
        <b/>
        <u/>
        <sz val="11"/>
        <color theme="1"/>
        <rFont val="Arial"/>
        <family val="2"/>
      </rPr>
      <t>Indicador</t>
    </r>
    <r>
      <rPr>
        <sz val="11"/>
        <color theme="1"/>
        <rFont val="Arial"/>
        <family val="2"/>
      </rPr>
      <t xml:space="preserve">
Observaciones: Para cumplir las metas e indicadores establecidas en el PNDIP, es necesario contar con el presupuesto necesario para su ejecución, si el presupuesto disminuye se dificulta cumplir las metas establecidas</t>
    </r>
  </si>
  <si>
    <r>
      <rPr>
        <b/>
        <u/>
        <sz val="11"/>
        <color theme="1"/>
        <rFont val="Arial"/>
        <family val="2"/>
      </rPr>
      <t>Producto</t>
    </r>
    <r>
      <rPr>
        <sz val="11"/>
        <color theme="1"/>
        <rFont val="Arial"/>
        <family val="2"/>
      </rPr>
      <t xml:space="preserve">
Observaciones:Los productos corresponden a cada uno de los compromisos del IMAS en el PNDIP
 </t>
    </r>
    <r>
      <rPr>
        <b/>
        <u/>
        <sz val="11"/>
        <color theme="1"/>
        <rFont val="Arial"/>
        <family val="2"/>
      </rPr>
      <t>Indicador</t>
    </r>
    <r>
      <rPr>
        <sz val="11"/>
        <color theme="1"/>
        <rFont val="Arial"/>
        <family val="2"/>
      </rPr>
      <t xml:space="preserve">
Observaciones: Para cumplir las metas e indicadores establecidas en el PNDIP, es necesario contar con el presupuesto necesario para su ejecución, si el presupuesto disminuye se dificulta cumplir las metas establecidas</t>
    </r>
  </si>
  <si>
    <r>
      <rPr>
        <b/>
        <sz val="11"/>
        <color theme="1"/>
        <rFont val="Arial"/>
        <family val="2"/>
      </rPr>
      <t>ODS 1</t>
    </r>
    <r>
      <rPr>
        <sz val="11"/>
        <color theme="1"/>
        <rFont val="Arial"/>
        <family val="2"/>
      </rPr>
      <t xml:space="preserve">: Poner fin a la pobreza en todas sus formas en todo el mundo                                     </t>
    </r>
    <r>
      <rPr>
        <b/>
        <sz val="11"/>
        <color theme="1"/>
        <rFont val="Arial"/>
        <family val="2"/>
      </rPr>
      <t>ODS 5.</t>
    </r>
    <r>
      <rPr>
        <sz val="11"/>
        <color theme="1"/>
        <rFont val="Arial"/>
        <family val="2"/>
      </rPr>
      <t xml:space="preserve"> Lograr la igualdad de género y empoderar a todas las mujeres y las niñas                                                           </t>
    </r>
  </si>
  <si>
    <r>
      <rPr>
        <b/>
        <sz val="11"/>
        <color theme="1"/>
        <rFont val="Arial"/>
        <family val="2"/>
      </rPr>
      <t>ODS 1</t>
    </r>
    <r>
      <rPr>
        <sz val="11"/>
        <color theme="1"/>
        <rFont val="Arial"/>
        <family val="2"/>
      </rPr>
      <t xml:space="preserve">: Poner fin a la pobreza en todas sus formas en todo el mundo                                              </t>
    </r>
    <r>
      <rPr>
        <b/>
        <sz val="11"/>
        <color theme="1"/>
        <rFont val="Arial"/>
        <family val="2"/>
      </rPr>
      <t>ODS 5</t>
    </r>
    <r>
      <rPr>
        <sz val="11"/>
        <color theme="1"/>
        <rFont val="Arial"/>
        <family val="2"/>
      </rPr>
      <t xml:space="preserve">. Lograr la igualdad de género y empoderar a todas las mujeres y las niñas </t>
    </r>
  </si>
  <si>
    <r>
      <rPr>
        <b/>
        <sz val="11"/>
        <color theme="1"/>
        <rFont val="Arial"/>
        <family val="2"/>
      </rPr>
      <t>ODS 1</t>
    </r>
    <r>
      <rPr>
        <sz val="11"/>
        <color theme="1"/>
        <rFont val="Arial"/>
        <family val="2"/>
      </rPr>
      <t xml:space="preserve">: Poner fin a la pobreza en todas sus formas en todo el mundo                                           </t>
    </r>
    <r>
      <rPr>
        <b/>
        <sz val="11"/>
        <color theme="1"/>
        <rFont val="Arial"/>
        <family val="2"/>
      </rPr>
      <t>ODS 5</t>
    </r>
    <r>
      <rPr>
        <sz val="11"/>
        <color theme="1"/>
        <rFont val="Arial"/>
        <family val="2"/>
      </rPr>
      <t xml:space="preserve">. Lograr la igualdad de género y empoderar a todas las mujeres y las niñas </t>
    </r>
  </si>
  <si>
    <r>
      <rPr>
        <b/>
        <sz val="11"/>
        <color theme="1"/>
        <rFont val="Arial"/>
        <family val="2"/>
      </rPr>
      <t>ODS 1</t>
    </r>
    <r>
      <rPr>
        <sz val="11"/>
        <color theme="1"/>
        <rFont val="Arial"/>
        <family val="2"/>
      </rPr>
      <t xml:space="preserve">: Poner fin a la pobreza en todas sus formas en todo el mundo                                               </t>
    </r>
    <r>
      <rPr>
        <b/>
        <sz val="11"/>
        <color theme="1"/>
        <rFont val="Arial"/>
        <family val="2"/>
      </rPr>
      <t>ODS 5</t>
    </r>
    <r>
      <rPr>
        <sz val="11"/>
        <color theme="1"/>
        <rFont val="Arial"/>
        <family val="2"/>
      </rPr>
      <t xml:space="preserve">. Lograr la igualdad de género y empoderar a todas las mujeres y las niñas </t>
    </r>
  </si>
  <si>
    <r>
      <rPr>
        <b/>
        <sz val="11"/>
        <color theme="1"/>
        <rFont val="Arial"/>
        <family val="2"/>
      </rPr>
      <t>ODS 1</t>
    </r>
    <r>
      <rPr>
        <sz val="11"/>
        <color theme="1"/>
        <rFont val="Arial"/>
        <family val="2"/>
      </rPr>
      <t xml:space="preserve">: Poner fin a la pobreza en todas sus formas en todo el mundo                                               </t>
    </r>
    <r>
      <rPr>
        <b/>
        <sz val="11"/>
        <color theme="1"/>
        <rFont val="Arial"/>
        <family val="2"/>
      </rPr>
      <t>ODS 5.</t>
    </r>
    <r>
      <rPr>
        <sz val="11"/>
        <color theme="1"/>
        <rFont val="Arial"/>
        <family val="2"/>
      </rPr>
      <t xml:space="preserve"> Lograr la igualdad de género y empoderar a todas las mujeres y las niñas       </t>
    </r>
    <r>
      <rPr>
        <b/>
        <sz val="11"/>
        <color theme="1"/>
        <rFont val="Arial"/>
        <family val="2"/>
      </rPr>
      <t>ODS 11</t>
    </r>
    <r>
      <rPr>
        <sz val="11"/>
        <color theme="1"/>
        <rFont val="Arial"/>
        <family val="2"/>
      </rPr>
      <t>: Lograr que las ciudades y los asentamientos humanos sean inclusivos, seguros, resilientes y sostenibles</t>
    </r>
  </si>
  <si>
    <r>
      <rPr>
        <b/>
        <sz val="11"/>
        <color theme="1"/>
        <rFont val="Arial"/>
        <family val="2"/>
      </rPr>
      <t>ODS 1</t>
    </r>
    <r>
      <rPr>
        <sz val="11"/>
        <color theme="1"/>
        <rFont val="Arial"/>
        <family val="2"/>
      </rPr>
      <t xml:space="preserve">: Poner fin a la pobreza en todas sus formas en todo el mundo                                               </t>
    </r>
    <r>
      <rPr>
        <b/>
        <sz val="11"/>
        <color theme="1"/>
        <rFont val="Arial"/>
        <family val="2"/>
      </rPr>
      <t>ODS 5.</t>
    </r>
    <r>
      <rPr>
        <sz val="11"/>
        <color theme="1"/>
        <rFont val="Arial"/>
        <family val="2"/>
      </rPr>
      <t xml:space="preserve"> Lograr la igualdad de género y empoderar a todas las mujeres y las niñas       </t>
    </r>
    <r>
      <rPr>
        <b/>
        <sz val="11"/>
        <color theme="1"/>
        <rFont val="Arial"/>
        <family val="2"/>
      </rPr>
      <t>ODS 4.</t>
    </r>
    <r>
      <rPr>
        <sz val="11"/>
        <color theme="1"/>
        <rFont val="Arial"/>
        <family val="2"/>
      </rPr>
      <t xml:space="preserve"> Garantizar una educación inclusiva y equitativa de calidad y promover oportunidades de aprendizaje
permanente para todos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</si>
</sst>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3" x14ac:knownFonts="1">
    <font>
      <sz val="11"/>
      <color theme="1"/>
      <name val="Calibri"/>
      <family val="2"/>
      <scheme val="minor"/>
    </font>
    <font>
      <b/>
      <sz val="24"/>
      <color theme="3"/>
      <name val="Calibri"/>
      <family val="2"/>
      <scheme val="minor"/>
    </font>
    <font>
      <b/>
      <sz val="14"/>
      <color theme="0"/>
      <name val="Arial"/>
      <family val="2"/>
    </font>
    <font>
      <b/>
      <sz val="12"/>
      <name val="Arial"/>
      <family val="2"/>
    </font>
    <font>
      <b/>
      <sz val="9"/>
      <name val="Arial"/>
      <family val="2"/>
    </font>
    <font>
      <sz val="12"/>
      <color theme="1"/>
      <name val="Arial"/>
      <family val="2"/>
    </font>
    <font>
      <b/>
      <sz val="12"/>
      <color theme="1"/>
      <name val="Arial"/>
      <family val="2"/>
    </font>
    <font>
      <b/>
      <sz val="22"/>
      <name val="Arial"/>
      <family val="2"/>
    </font>
    <font>
      <sz val="12"/>
      <name val="Arial"/>
      <family val="2"/>
    </font>
    <font>
      <sz val="11"/>
      <color theme="1"/>
      <name val="Arial"/>
      <family val="2"/>
    </font>
    <font>
      <sz val="10.5"/>
      <color theme="1"/>
      <name val="Arial"/>
      <family val="2"/>
    </font>
    <font>
      <b/>
      <sz val="14"/>
      <color theme="1"/>
      <name val="Arial"/>
      <family val="2"/>
    </font>
    <font>
      <b/>
      <sz val="11"/>
      <color theme="1"/>
      <name val="Arial"/>
      <family val="2"/>
    </font>
    <font>
      <b/>
      <sz val="11"/>
      <color rgb="FFFF0000"/>
      <name val="Arial"/>
      <family val="2"/>
    </font>
    <font>
      <b/>
      <u/>
      <sz val="11"/>
      <color theme="1"/>
      <name val="Arial"/>
      <family val="2"/>
    </font>
    <font>
      <b/>
      <sz val="16"/>
      <color theme="1"/>
      <name val="Arial"/>
      <family val="2"/>
    </font>
    <font>
      <b/>
      <sz val="16"/>
      <name val="Arial"/>
      <family val="2"/>
    </font>
    <font>
      <b/>
      <sz val="18"/>
      <name val="Arial"/>
      <family val="2"/>
    </font>
    <font>
      <b/>
      <sz val="18"/>
      <color theme="1"/>
      <name val="Arial"/>
      <family val="2"/>
    </font>
    <font>
      <b/>
      <sz val="20"/>
      <color theme="1"/>
      <name val="Arial"/>
      <family val="2"/>
    </font>
    <font>
      <b/>
      <sz val="20"/>
      <color theme="0"/>
      <name val="Arial"/>
      <family val="2"/>
    </font>
    <font>
      <b/>
      <sz val="24"/>
      <color theme="0"/>
      <name val="Arial"/>
      <family val="2"/>
    </font>
    <font>
      <sz val="13"/>
      <color rgb="FF366091"/>
      <name val="Cambria"/>
      <family val="1"/>
    </font>
    <font>
      <sz val="11"/>
      <color theme="1"/>
      <name val="Arial Narrow"/>
      <family val="2"/>
    </font>
    <font>
      <b/>
      <sz val="9"/>
      <color rgb="FFFFFFFF"/>
      <name val="Arial Narrow"/>
      <family val="2"/>
    </font>
    <font>
      <sz val="9"/>
      <color theme="1"/>
      <name val="Arial Narrow"/>
      <family val="2"/>
    </font>
    <font>
      <sz val="9"/>
      <color rgb="FF000000"/>
      <name val="Arial Narrow"/>
      <family val="2"/>
    </font>
    <font>
      <sz val="9"/>
      <color rgb="FF000000"/>
      <name val="Cambria Math"/>
      <family val="1"/>
    </font>
    <font>
      <b/>
      <sz val="9"/>
      <color rgb="FF000000"/>
      <name val="Arial Narrow"/>
      <family val="2"/>
    </font>
    <font>
      <sz val="9"/>
      <color rgb="FFFFFFFF"/>
      <name val="Arial Narrow"/>
      <family val="2"/>
    </font>
    <font>
      <b/>
      <sz val="9"/>
      <color theme="1"/>
      <name val="Arial Narrow"/>
      <family val="2"/>
    </font>
    <font>
      <sz val="10"/>
      <color rgb="FF000000"/>
      <name val="Arial"/>
      <family val="2"/>
    </font>
    <font>
      <sz val="7"/>
      <color rgb="FF000000"/>
      <name val="Times New Roman"/>
      <family val="1"/>
    </font>
  </fonts>
  <fills count="18">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
      <patternFill patternType="solid">
        <fgColor rgb="FF0070C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DD780E"/>
        <bgColor indexed="64"/>
      </patternFill>
    </fill>
    <fill>
      <patternFill patternType="solid">
        <fgColor rgb="FF17365D"/>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style="medium">
        <color indexed="64"/>
      </right>
      <top style="medium">
        <color indexed="64"/>
      </top>
      <bottom/>
      <diagonal/>
    </border>
    <border>
      <left style="medium">
        <color indexed="64"/>
      </left>
      <right style="thick">
        <color theme="0"/>
      </right>
      <top style="medium">
        <color indexed="64"/>
      </top>
      <bottom/>
      <diagonal/>
    </border>
    <border>
      <left style="medium">
        <color theme="0"/>
      </left>
      <right style="thick">
        <color theme="0"/>
      </right>
      <top style="medium">
        <color indexed="64"/>
      </top>
      <bottom/>
      <diagonal/>
    </border>
    <border>
      <left style="thick">
        <color theme="0"/>
      </left>
      <right/>
      <top style="medium">
        <color indexed="64"/>
      </top>
      <bottom style="medium">
        <color theme="0"/>
      </bottom>
      <diagonal/>
    </border>
    <border>
      <left/>
      <right style="thick">
        <color theme="0"/>
      </right>
      <top style="medium">
        <color indexed="64"/>
      </top>
      <bottom style="medium">
        <color theme="0"/>
      </bottom>
      <diagonal/>
    </border>
    <border>
      <left style="medium">
        <color indexed="64"/>
      </left>
      <right style="thick">
        <color theme="0"/>
      </right>
      <top/>
      <bottom style="medium">
        <color indexed="64"/>
      </bottom>
      <diagonal/>
    </border>
    <border>
      <left style="medium">
        <color theme="0"/>
      </left>
      <right style="thick">
        <color theme="0"/>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ck">
        <color theme="0"/>
      </left>
      <right/>
      <top/>
      <bottom/>
      <diagonal/>
    </border>
    <border>
      <left style="thick">
        <color theme="0"/>
      </left>
      <right style="medium">
        <color indexed="64"/>
      </right>
      <top/>
      <bottom/>
      <diagonal/>
    </border>
    <border>
      <left style="medium">
        <color indexed="64"/>
      </left>
      <right/>
      <top style="thick">
        <color theme="0"/>
      </top>
      <bottom/>
      <diagonal/>
    </border>
    <border>
      <left style="thick">
        <color theme="0"/>
      </left>
      <right/>
      <top style="thick">
        <color theme="0"/>
      </top>
      <bottom/>
      <diagonal/>
    </border>
    <border>
      <left style="thick">
        <color theme="0"/>
      </left>
      <right style="medium">
        <color indexed="64"/>
      </right>
      <top style="thick">
        <color theme="0"/>
      </top>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right/>
      <top style="medium">
        <color indexed="64"/>
      </top>
      <bottom style="thick">
        <color theme="0"/>
      </bottom>
      <diagonal/>
    </border>
    <border>
      <left style="thick">
        <color theme="0"/>
      </left>
      <right/>
      <top style="medium">
        <color indexed="64"/>
      </top>
      <bottom/>
      <diagonal/>
    </border>
    <border>
      <left/>
      <right style="thick">
        <color theme="0"/>
      </right>
      <top style="medium">
        <color indexed="64"/>
      </top>
      <bottom/>
      <diagonal/>
    </border>
    <border>
      <left style="thick">
        <color theme="0"/>
      </left>
      <right/>
      <top/>
      <bottom style="medium">
        <color indexed="64"/>
      </bottom>
      <diagonal/>
    </border>
    <border>
      <left/>
      <right/>
      <top/>
      <bottom style="medium">
        <color indexed="64"/>
      </bottom>
      <diagonal/>
    </border>
    <border>
      <left/>
      <right style="thick">
        <color theme="0"/>
      </right>
      <top/>
      <bottom style="medium">
        <color indexed="64"/>
      </bottom>
      <diagonal/>
    </border>
    <border>
      <left style="thick">
        <color theme="0"/>
      </left>
      <right/>
      <top style="medium">
        <color indexed="64"/>
      </top>
      <bottom style="thick">
        <color theme="0"/>
      </bottom>
      <diagonal/>
    </border>
    <border>
      <left/>
      <right style="thick">
        <color theme="0"/>
      </right>
      <top style="medium">
        <color indexed="64"/>
      </top>
      <bottom style="thick">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thin">
        <color indexed="64"/>
      </left>
      <right/>
      <top style="medium">
        <color rgb="FF000000"/>
      </top>
      <bottom/>
      <diagonal/>
    </border>
    <border>
      <left style="thin">
        <color indexed="64"/>
      </left>
      <right/>
      <top/>
      <bottom/>
      <diagonal/>
    </border>
    <border>
      <left style="thin">
        <color indexed="64"/>
      </left>
      <right/>
      <top/>
      <bottom style="medium">
        <color rgb="FF000000"/>
      </bottom>
      <diagonal/>
    </border>
    <border>
      <left style="thin">
        <color indexed="64"/>
      </left>
      <right/>
      <top/>
      <bottom style="thin">
        <color indexed="64"/>
      </bottom>
      <diagonal/>
    </border>
    <border>
      <left/>
      <right/>
      <top/>
      <bottom style="thin">
        <color indexed="64"/>
      </bottom>
      <diagonal/>
    </border>
    <border>
      <left/>
      <right style="medium">
        <color rgb="FF000000"/>
      </right>
      <top style="thin">
        <color indexed="64"/>
      </top>
      <bottom/>
      <diagonal/>
    </border>
  </borders>
  <cellStyleXfs count="1">
    <xf numFmtId="0" fontId="0" fillId="0" borderId="0"/>
  </cellStyleXfs>
  <cellXfs count="339">
    <xf numFmtId="0" fontId="0" fillId="0" borderId="0" xfId="0"/>
    <xf numFmtId="0" fontId="0" fillId="4" borderId="0" xfId="0" applyFill="1"/>
    <xf numFmtId="0" fontId="2" fillId="5" borderId="8" xfId="0" applyFont="1" applyFill="1" applyBorder="1" applyAlignment="1">
      <alignment horizontal="left" vertical="center" wrapText="1"/>
    </xf>
    <xf numFmtId="0" fontId="3" fillId="6" borderId="14"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7" borderId="17" xfId="0" applyFont="1" applyFill="1" applyBorder="1" applyAlignment="1">
      <alignment horizontal="center" vertical="center" wrapText="1"/>
    </xf>
    <xf numFmtId="0" fontId="4" fillId="7" borderId="18" xfId="0" applyFont="1" applyFill="1" applyBorder="1" applyAlignment="1">
      <alignment horizontal="center" vertical="center" wrapText="1"/>
    </xf>
    <xf numFmtId="0" fontId="4" fillId="7" borderId="19" xfId="0" applyFont="1" applyFill="1" applyBorder="1" applyAlignment="1">
      <alignment horizontal="center" vertical="center" wrapText="1"/>
    </xf>
    <xf numFmtId="0" fontId="4" fillId="7" borderId="20"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5" fillId="0" borderId="1" xfId="0" applyFont="1" applyBorder="1"/>
    <xf numFmtId="0" fontId="5" fillId="0" borderId="37" xfId="0" applyFont="1" applyBorder="1"/>
    <xf numFmtId="0" fontId="8" fillId="6" borderId="1" xfId="0" applyFont="1" applyFill="1" applyBorder="1"/>
    <xf numFmtId="0" fontId="5" fillId="0" borderId="47" xfId="0" applyFont="1" applyBorder="1"/>
    <xf numFmtId="0" fontId="5" fillId="0" borderId="38" xfId="0" applyFont="1" applyBorder="1"/>
    <xf numFmtId="0" fontId="5" fillId="0" borderId="0" xfId="0" applyFont="1"/>
    <xf numFmtId="0" fontId="9" fillId="0" borderId="0" xfId="0" applyFont="1"/>
    <xf numFmtId="0" fontId="9" fillId="0" borderId="0" xfId="0" applyFont="1" applyAlignment="1">
      <alignment horizontal="justify" vertical="justify" wrapText="1"/>
    </xf>
    <xf numFmtId="0" fontId="9" fillId="0" borderId="0" xfId="0" applyFont="1" applyAlignment="1">
      <alignment vertical="top"/>
    </xf>
    <xf numFmtId="0" fontId="5" fillId="0" borderId="1" xfId="0" applyFont="1" applyBorder="1" applyAlignment="1">
      <alignment vertical="center" wrapText="1"/>
    </xf>
    <xf numFmtId="0" fontId="12" fillId="9" borderId="1" xfId="0" applyFont="1" applyFill="1" applyBorder="1" applyAlignment="1">
      <alignment horizontal="center" vertical="center" wrapText="1"/>
    </xf>
    <xf numFmtId="0" fontId="12" fillId="9" borderId="44" xfId="0" applyFont="1" applyFill="1" applyBorder="1" applyAlignment="1">
      <alignment horizontal="center" vertical="center" wrapText="1"/>
    </xf>
    <xf numFmtId="0" fontId="15" fillId="0" borderId="27" xfId="0" applyFont="1" applyBorder="1"/>
    <xf numFmtId="0" fontId="16" fillId="3" borderId="1" xfId="0" applyFont="1" applyFill="1" applyBorder="1" applyAlignment="1">
      <alignment horizontal="center" vertical="center" wrapText="1"/>
    </xf>
    <xf numFmtId="0" fontId="9" fillId="9" borderId="43" xfId="0" applyFont="1" applyFill="1" applyBorder="1" applyAlignment="1">
      <alignment horizontal="center" vertical="center" wrapText="1"/>
    </xf>
    <xf numFmtId="0" fontId="9" fillId="9" borderId="43" xfId="0" applyFont="1" applyFill="1" applyBorder="1" applyAlignment="1">
      <alignment horizontal="center" wrapText="1"/>
    </xf>
    <xf numFmtId="0" fontId="9" fillId="9" borderId="1" xfId="0" applyFont="1" applyFill="1" applyBorder="1" applyAlignment="1">
      <alignment horizontal="justify" vertical="center" wrapText="1"/>
    </xf>
    <xf numFmtId="0" fontId="9" fillId="9" borderId="1" xfId="0" applyFont="1" applyFill="1" applyBorder="1" applyAlignment="1">
      <alignment horizontal="left" vertical="center" wrapText="1"/>
    </xf>
    <xf numFmtId="0" fontId="9" fillId="9"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9" fillId="12" borderId="44" xfId="0" applyFont="1" applyFill="1" applyBorder="1" applyAlignment="1">
      <alignment horizontal="justify" vertical="top" wrapText="1"/>
    </xf>
    <xf numFmtId="0" fontId="9" fillId="12" borderId="1" xfId="0" applyFont="1" applyFill="1" applyBorder="1"/>
    <xf numFmtId="0" fontId="9" fillId="12" borderId="44" xfId="0" applyFont="1" applyFill="1" applyBorder="1"/>
    <xf numFmtId="0" fontId="9" fillId="12" borderId="43" xfId="0" applyFont="1" applyFill="1" applyBorder="1" applyAlignment="1">
      <alignment horizontal="center" vertical="center" wrapText="1"/>
    </xf>
    <xf numFmtId="0" fontId="9" fillId="10" borderId="49" xfId="0" applyFont="1" applyFill="1" applyBorder="1" applyAlignment="1">
      <alignment horizontal="justify" vertical="center" wrapText="1"/>
    </xf>
    <xf numFmtId="0" fontId="9" fillId="12" borderId="1" xfId="0" applyFont="1" applyFill="1" applyBorder="1" applyAlignment="1">
      <alignment horizontal="justify" vertical="center" wrapText="1"/>
    </xf>
    <xf numFmtId="0" fontId="9" fillId="12" borderId="1" xfId="0" applyFont="1" applyFill="1" applyBorder="1" applyAlignment="1">
      <alignment horizontal="center" vertical="center" wrapText="1"/>
    </xf>
    <xf numFmtId="164" fontId="9" fillId="12" borderId="1" xfId="0" applyNumberFormat="1" applyFont="1" applyFill="1" applyBorder="1" applyAlignment="1">
      <alignment horizontal="center" vertical="center" wrapText="1"/>
    </xf>
    <xf numFmtId="0" fontId="9" fillId="9" borderId="44" xfId="0" applyFont="1" applyFill="1" applyBorder="1" applyAlignment="1">
      <alignment horizontal="center" vertical="center" wrapText="1"/>
    </xf>
    <xf numFmtId="0" fontId="9" fillId="13" borderId="43" xfId="0" applyFont="1" applyFill="1" applyBorder="1" applyAlignment="1">
      <alignment horizontal="center" wrapText="1"/>
    </xf>
    <xf numFmtId="0" fontId="9" fillId="13" borderId="1" xfId="0" applyFont="1" applyFill="1" applyBorder="1"/>
    <xf numFmtId="0" fontId="9" fillId="13" borderId="44" xfId="0" applyFont="1" applyFill="1" applyBorder="1"/>
    <xf numFmtId="0" fontId="9" fillId="13" borderId="49" xfId="0" applyFont="1" applyFill="1" applyBorder="1"/>
    <xf numFmtId="0" fontId="9" fillId="13" borderId="43" xfId="0" applyFont="1" applyFill="1" applyBorder="1"/>
    <xf numFmtId="0" fontId="9" fillId="13" borderId="36" xfId="0" applyFont="1" applyFill="1" applyBorder="1"/>
    <xf numFmtId="0" fontId="9" fillId="13" borderId="43" xfId="0" applyFont="1" applyFill="1" applyBorder="1" applyAlignment="1">
      <alignment horizontal="center" vertical="center" wrapText="1"/>
    </xf>
    <xf numFmtId="0" fontId="9" fillId="13" borderId="1" xfId="0" applyFont="1" applyFill="1" applyBorder="1" applyAlignment="1">
      <alignment horizontal="left" vertical="center" wrapText="1"/>
    </xf>
    <xf numFmtId="0" fontId="9" fillId="13" borderId="49" xfId="0" applyFont="1" applyFill="1" applyBorder="1" applyAlignment="1">
      <alignment horizontal="justify" vertical="top" wrapText="1"/>
    </xf>
    <xf numFmtId="0" fontId="9" fillId="13" borderId="1" xfId="0" applyFont="1" applyFill="1" applyBorder="1" applyAlignment="1">
      <alignment horizontal="center" vertical="center" wrapText="1"/>
    </xf>
    <xf numFmtId="0" fontId="9" fillId="9" borderId="1" xfId="0" applyFont="1" applyFill="1" applyBorder="1" applyAlignment="1">
      <alignment vertical="center" wrapText="1"/>
    </xf>
    <xf numFmtId="0" fontId="9" fillId="9" borderId="1" xfId="0" applyFont="1" applyFill="1" applyBorder="1" applyAlignment="1">
      <alignment vertical="center"/>
    </xf>
    <xf numFmtId="0" fontId="9" fillId="9" borderId="1" xfId="0" applyFont="1" applyFill="1" applyBorder="1" applyAlignment="1">
      <alignment horizontal="center" vertical="center"/>
    </xf>
    <xf numFmtId="0" fontId="9" fillId="9" borderId="44" xfId="0" applyFont="1" applyFill="1" applyBorder="1" applyAlignment="1">
      <alignment vertical="center"/>
    </xf>
    <xf numFmtId="22" fontId="9" fillId="9" borderId="1" xfId="0" applyNumberFormat="1" applyFont="1" applyFill="1" applyBorder="1" applyAlignment="1">
      <alignment vertical="center"/>
    </xf>
    <xf numFmtId="0" fontId="9" fillId="12" borderId="1" xfId="0" applyFont="1" applyFill="1" applyBorder="1" applyAlignment="1">
      <alignment horizontal="left" vertical="center" wrapText="1"/>
    </xf>
    <xf numFmtId="0" fontId="9" fillId="12" borderId="1" xfId="0" applyFont="1" applyFill="1" applyBorder="1" applyAlignment="1">
      <alignment vertical="center" wrapText="1"/>
    </xf>
    <xf numFmtId="0" fontId="5" fillId="13" borderId="0" xfId="0" applyFont="1" applyFill="1"/>
    <xf numFmtId="0" fontId="5" fillId="12" borderId="1" xfId="0" applyFont="1" applyFill="1" applyBorder="1"/>
    <xf numFmtId="0" fontId="9" fillId="12" borderId="1" xfId="0" applyFont="1" applyFill="1" applyBorder="1" applyAlignment="1">
      <alignment vertical="center"/>
    </xf>
    <xf numFmtId="0" fontId="9" fillId="12" borderId="1" xfId="0" applyFont="1" applyFill="1" applyBorder="1" applyAlignment="1">
      <alignment horizontal="center" vertical="center"/>
    </xf>
    <xf numFmtId="0" fontId="9" fillId="12" borderId="43" xfId="0" applyFont="1" applyFill="1" applyBorder="1" applyAlignment="1">
      <alignment vertical="center" wrapText="1"/>
    </xf>
    <xf numFmtId="0" fontId="9" fillId="9" borderId="43" xfId="0" applyFont="1" applyFill="1" applyBorder="1" applyAlignment="1">
      <alignment horizontal="left" vertical="center" wrapText="1"/>
    </xf>
    <xf numFmtId="0" fontId="9" fillId="9" borderId="45" xfId="0" applyFont="1" applyFill="1" applyBorder="1" applyAlignment="1">
      <alignment vertical="center"/>
    </xf>
    <xf numFmtId="0" fontId="9" fillId="9" borderId="44" xfId="0" applyFont="1" applyFill="1" applyBorder="1" applyAlignment="1">
      <alignment horizontal="center" vertical="center"/>
    </xf>
    <xf numFmtId="0" fontId="5" fillId="12" borderId="1" xfId="0" applyFont="1" applyFill="1" applyBorder="1" applyAlignment="1">
      <alignment vertical="center" wrapText="1"/>
    </xf>
    <xf numFmtId="0" fontId="9" fillId="9" borderId="38" xfId="0" applyFont="1" applyFill="1" applyBorder="1" applyAlignment="1">
      <alignment vertical="center"/>
    </xf>
    <xf numFmtId="0" fontId="9" fillId="9" borderId="55" xfId="0" applyFont="1" applyFill="1" applyBorder="1" applyAlignment="1">
      <alignment vertical="center"/>
    </xf>
    <xf numFmtId="0" fontId="5" fillId="9" borderId="1" xfId="0" applyFont="1" applyFill="1" applyBorder="1" applyAlignment="1">
      <alignment vertical="center"/>
    </xf>
    <xf numFmtId="0" fontId="5" fillId="12" borderId="1" xfId="0" applyFont="1" applyFill="1" applyBorder="1" applyAlignment="1">
      <alignment vertical="center"/>
    </xf>
    <xf numFmtId="0" fontId="9" fillId="12" borderId="37" xfId="0" applyFont="1" applyFill="1" applyBorder="1" applyAlignment="1">
      <alignment horizontal="left" vertical="center" wrapText="1"/>
    </xf>
    <xf numFmtId="0" fontId="5" fillId="12" borderId="1" xfId="0" applyFont="1" applyFill="1" applyBorder="1" applyAlignment="1">
      <alignment horizontal="center" vertical="center"/>
    </xf>
    <xf numFmtId="0" fontId="5" fillId="9" borderId="1" xfId="0" applyFont="1" applyFill="1" applyBorder="1" applyAlignment="1">
      <alignment horizontal="center" vertical="center" wrapText="1"/>
    </xf>
    <xf numFmtId="0" fontId="5" fillId="9" borderId="1" xfId="0" applyFont="1" applyFill="1" applyBorder="1" applyAlignment="1">
      <alignment horizontal="center" vertical="center"/>
    </xf>
    <xf numFmtId="0" fontId="9" fillId="10" borderId="54" xfId="0" applyFont="1" applyFill="1" applyBorder="1" applyAlignment="1">
      <alignment horizontal="justify" vertical="center" wrapText="1"/>
    </xf>
    <xf numFmtId="0" fontId="9" fillId="9" borderId="37" xfId="0" applyFont="1" applyFill="1" applyBorder="1" applyAlignment="1">
      <alignment horizontal="center" vertical="center" wrapText="1"/>
    </xf>
    <xf numFmtId="0" fontId="5" fillId="13" borderId="0" xfId="0" applyFont="1" applyFill="1" applyAlignment="1">
      <alignment horizontal="left" vertical="center" wrapText="1"/>
    </xf>
    <xf numFmtId="0" fontId="5" fillId="13" borderId="0" xfId="0" applyFont="1" applyFill="1" applyAlignment="1">
      <alignment horizontal="center" vertical="center" wrapText="1"/>
    </xf>
    <xf numFmtId="0" fontId="5" fillId="13" borderId="0" xfId="0" applyFont="1" applyFill="1" applyAlignment="1">
      <alignment horizontal="center" wrapText="1"/>
    </xf>
    <xf numFmtId="0" fontId="9" fillId="13" borderId="37" xfId="0" applyFont="1" applyFill="1" applyBorder="1" applyAlignment="1">
      <alignment horizontal="center" wrapText="1"/>
    </xf>
    <xf numFmtId="0" fontId="5" fillId="13" borderId="0" xfId="0" applyFont="1" applyFill="1" applyAlignment="1">
      <alignment horizontal="center" vertical="center"/>
    </xf>
    <xf numFmtId="0" fontId="9" fillId="13" borderId="37" xfId="0" applyFont="1" applyFill="1" applyBorder="1" applyAlignment="1">
      <alignment horizontal="center" vertical="center" wrapText="1"/>
    </xf>
    <xf numFmtId="47" fontId="9" fillId="9" borderId="1" xfId="0" applyNumberFormat="1" applyFont="1" applyFill="1" applyBorder="1" applyAlignment="1">
      <alignment horizontal="center" vertical="center" wrapText="1"/>
    </xf>
    <xf numFmtId="0" fontId="9" fillId="13" borderId="49" xfId="0" applyFont="1" applyFill="1" applyBorder="1" applyAlignment="1">
      <alignment horizontal="justify" vertical="center" wrapText="1"/>
    </xf>
    <xf numFmtId="0" fontId="5" fillId="0" borderId="1" xfId="0" applyFont="1" applyBorder="1" applyAlignment="1">
      <alignment horizontal="left" vertical="center" wrapText="1"/>
    </xf>
    <xf numFmtId="0" fontId="26" fillId="0" borderId="0" xfId="0" applyFont="1" applyAlignment="1">
      <alignment vertical="top" wrapText="1"/>
    </xf>
    <xf numFmtId="0" fontId="24" fillId="16" borderId="23" xfId="0" applyFont="1" applyFill="1" applyBorder="1" applyAlignment="1">
      <alignment horizontal="center" wrapText="1"/>
    </xf>
    <xf numFmtId="0" fontId="25" fillId="0" borderId="23" xfId="0" applyFont="1" applyBorder="1" applyAlignment="1">
      <alignment horizontal="right" vertical="top" wrapText="1"/>
    </xf>
    <xf numFmtId="0" fontId="25" fillId="0" borderId="23" xfId="0" applyFont="1" applyBorder="1" applyAlignment="1">
      <alignment vertical="top" wrapText="1"/>
    </xf>
    <xf numFmtId="0" fontId="23" fillId="16" borderId="60" xfId="0" applyFont="1" applyFill="1" applyBorder="1" applyAlignment="1">
      <alignment vertical="top" wrapText="1"/>
    </xf>
    <xf numFmtId="0" fontId="26" fillId="0" borderId="23" xfId="0" applyFont="1" applyBorder="1" applyAlignment="1">
      <alignment vertical="top" wrapText="1"/>
    </xf>
    <xf numFmtId="0" fontId="24" fillId="16" borderId="23" xfId="0" applyFont="1" applyFill="1" applyBorder="1" applyAlignment="1">
      <alignment horizontal="center" vertical="top" wrapText="1"/>
    </xf>
    <xf numFmtId="0" fontId="25" fillId="16" borderId="22" xfId="0" applyFont="1" applyFill="1" applyBorder="1" applyAlignment="1">
      <alignment vertical="top" wrapText="1"/>
    </xf>
    <xf numFmtId="0" fontId="10" fillId="0" borderId="1" xfId="0" applyFont="1" applyBorder="1" applyAlignment="1">
      <alignment horizontal="left" vertical="center" wrapText="1"/>
    </xf>
    <xf numFmtId="0" fontId="29" fillId="16" borderId="22" xfId="0" applyFont="1" applyFill="1" applyBorder="1" applyAlignment="1">
      <alignment horizontal="center" wrapText="1"/>
    </xf>
    <xf numFmtId="0" fontId="26" fillId="0" borderId="23" xfId="0" applyFont="1" applyBorder="1" applyAlignment="1">
      <alignment horizontal="right" vertical="top" wrapText="1"/>
    </xf>
    <xf numFmtId="0" fontId="25" fillId="0" borderId="1" xfId="0" applyFont="1" applyBorder="1" applyAlignment="1">
      <alignment vertical="top" wrapText="1"/>
    </xf>
    <xf numFmtId="0" fontId="24" fillId="17" borderId="25" xfId="0" applyFont="1" applyFill="1" applyBorder="1" applyAlignment="1">
      <alignment vertical="center" wrapText="1"/>
    </xf>
    <xf numFmtId="0" fontId="25" fillId="0" borderId="38" xfId="0" applyFont="1" applyBorder="1" applyAlignment="1">
      <alignment horizontal="left" vertical="center" wrapText="1"/>
    </xf>
    <xf numFmtId="0" fontId="25" fillId="0" borderId="36" xfId="0" applyFont="1" applyBorder="1" applyAlignment="1">
      <alignment vertical="top" wrapText="1"/>
    </xf>
    <xf numFmtId="0" fontId="26" fillId="0" borderId="1" xfId="0" applyFont="1" applyBorder="1" applyAlignment="1">
      <alignment vertical="top" wrapText="1"/>
    </xf>
    <xf numFmtId="0" fontId="26" fillId="0" borderId="38" xfId="0" applyFont="1" applyBorder="1" applyAlignment="1">
      <alignment vertical="top" wrapText="1"/>
    </xf>
    <xf numFmtId="0" fontId="26" fillId="0" borderId="39" xfId="0" applyFont="1" applyBorder="1" applyAlignment="1">
      <alignment vertical="top" wrapText="1"/>
    </xf>
    <xf numFmtId="0" fontId="30" fillId="16" borderId="22" xfId="0" applyFont="1" applyFill="1" applyBorder="1" applyAlignment="1">
      <alignment vertical="top" wrapText="1"/>
    </xf>
    <xf numFmtId="0" fontId="6" fillId="0" borderId="1" xfId="0" applyFont="1" applyBorder="1" applyAlignment="1">
      <alignment horizontal="left" vertical="center" wrapText="1"/>
    </xf>
    <xf numFmtId="0" fontId="9" fillId="13" borderId="1" xfId="0" applyFont="1" applyFill="1" applyBorder="1" applyAlignment="1">
      <alignment horizontal="justify"/>
    </xf>
    <xf numFmtId="0" fontId="9" fillId="9" borderId="43" xfId="0" applyFont="1" applyFill="1" applyBorder="1" applyAlignment="1">
      <alignment horizontal="justify" vertical="center" wrapText="1"/>
    </xf>
    <xf numFmtId="0" fontId="5" fillId="13" borderId="0" xfId="0" applyFont="1" applyFill="1" applyAlignment="1">
      <alignment horizontal="justify"/>
    </xf>
    <xf numFmtId="0" fontId="5" fillId="0" borderId="0" xfId="0" applyFont="1" applyAlignment="1">
      <alignment horizontal="justify"/>
    </xf>
    <xf numFmtId="0" fontId="5" fillId="0" borderId="1" xfId="0" applyFont="1" applyBorder="1" applyAlignment="1">
      <alignment horizontal="justify"/>
    </xf>
    <xf numFmtId="0" fontId="9" fillId="9" borderId="1" xfId="0" applyFont="1" applyFill="1" applyBorder="1" applyAlignment="1">
      <alignment horizontal="justify" wrapText="1"/>
    </xf>
    <xf numFmtId="0" fontId="9" fillId="13" borderId="1" xfId="0" applyFont="1" applyFill="1" applyBorder="1" applyAlignment="1">
      <alignment horizontal="justify" vertical="center" wrapText="1"/>
    </xf>
    <xf numFmtId="0" fontId="5" fillId="9" borderId="1" xfId="0" applyFont="1" applyFill="1" applyBorder="1" applyAlignment="1">
      <alignment horizontal="justify" vertical="center" wrapText="1"/>
    </xf>
    <xf numFmtId="0" fontId="13" fillId="10" borderId="48" xfId="0" applyFont="1" applyFill="1" applyBorder="1" applyAlignment="1">
      <alignment horizontal="justify" vertical="center" wrapText="1"/>
    </xf>
    <xf numFmtId="0" fontId="9" fillId="12" borderId="39" xfId="0" applyFont="1" applyFill="1" applyBorder="1" applyAlignment="1">
      <alignment horizontal="justify" vertical="center" wrapText="1"/>
    </xf>
    <xf numFmtId="0" fontId="9" fillId="13" borderId="0" xfId="0" applyFont="1" applyFill="1" applyAlignment="1">
      <alignment horizontal="justify" vertical="center" wrapText="1"/>
    </xf>
    <xf numFmtId="0" fontId="5" fillId="0" borderId="1" xfId="0" applyFont="1" applyBorder="1" applyAlignment="1">
      <alignment horizontal="center"/>
    </xf>
    <xf numFmtId="0" fontId="9" fillId="13" borderId="1" xfId="0" applyFont="1" applyFill="1" applyBorder="1" applyAlignment="1">
      <alignment horizontal="center"/>
    </xf>
    <xf numFmtId="0" fontId="5" fillId="12" borderId="1" xfId="0" applyFont="1" applyFill="1" applyBorder="1" applyAlignment="1">
      <alignment horizontal="center" vertical="center" wrapText="1"/>
    </xf>
    <xf numFmtId="0" fontId="5" fillId="13" borderId="0" xfId="0" applyFont="1" applyFill="1" applyAlignment="1">
      <alignment horizontal="center"/>
    </xf>
    <xf numFmtId="0" fontId="5" fillId="0" borderId="0" xfId="0" applyFont="1" applyAlignment="1">
      <alignment horizontal="center"/>
    </xf>
    <xf numFmtId="0" fontId="9" fillId="15" borderId="49" xfId="0" applyFont="1" applyFill="1" applyBorder="1" applyAlignment="1">
      <alignment horizontal="justify" vertical="top" wrapText="1"/>
    </xf>
    <xf numFmtId="0" fontId="9" fillId="14" borderId="55" xfId="0" applyFont="1" applyFill="1" applyBorder="1" applyAlignment="1">
      <alignment horizontal="center" vertical="center" wrapText="1"/>
    </xf>
    <xf numFmtId="0" fontId="9" fillId="14" borderId="57" xfId="0" applyFont="1" applyFill="1" applyBorder="1" applyAlignment="1">
      <alignment horizontal="center" vertical="center" wrapText="1"/>
    </xf>
    <xf numFmtId="0" fontId="9" fillId="14" borderId="58" xfId="0" applyFont="1" applyFill="1" applyBorder="1" applyAlignment="1">
      <alignment horizontal="center" vertical="center" wrapText="1"/>
    </xf>
    <xf numFmtId="0" fontId="9" fillId="14" borderId="38" xfId="0" applyFont="1" applyFill="1" applyBorder="1" applyAlignment="1">
      <alignment horizontal="center" vertical="center" wrapText="1"/>
    </xf>
    <xf numFmtId="0" fontId="9" fillId="14" borderId="56" xfId="0" applyFont="1" applyFill="1" applyBorder="1" applyAlignment="1">
      <alignment horizontal="center" vertical="center" wrapText="1"/>
    </xf>
    <xf numFmtId="0" fontId="9" fillId="14" borderId="39" xfId="0" applyFont="1" applyFill="1" applyBorder="1" applyAlignment="1">
      <alignment horizontal="center" vertical="center" wrapText="1"/>
    </xf>
    <xf numFmtId="0" fontId="5" fillId="14" borderId="38" xfId="0" applyFont="1" applyFill="1" applyBorder="1" applyAlignment="1">
      <alignment horizontal="left" vertical="center" wrapText="1"/>
    </xf>
    <xf numFmtId="0" fontId="5" fillId="14" borderId="56" xfId="0" applyFont="1" applyFill="1" applyBorder="1" applyAlignment="1">
      <alignment horizontal="left" vertical="center" wrapText="1"/>
    </xf>
    <xf numFmtId="0" fontId="5" fillId="14" borderId="39" xfId="0" applyFont="1" applyFill="1" applyBorder="1" applyAlignment="1">
      <alignment horizontal="left" vertical="center" wrapText="1"/>
    </xf>
    <xf numFmtId="0" fontId="5" fillId="14" borderId="38" xfId="0" applyFont="1" applyFill="1" applyBorder="1" applyAlignment="1">
      <alignment horizontal="center" vertical="center" wrapText="1"/>
    </xf>
    <xf numFmtId="0" fontId="5" fillId="14" borderId="56" xfId="0" applyFont="1" applyFill="1" applyBorder="1" applyAlignment="1">
      <alignment horizontal="center" vertical="center" wrapText="1"/>
    </xf>
    <xf numFmtId="0" fontId="5" fillId="14" borderId="39"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6" fillId="0" borderId="1" xfId="0" applyFont="1" applyBorder="1" applyAlignment="1">
      <alignment horizontal="center"/>
    </xf>
    <xf numFmtId="0" fontId="7" fillId="6" borderId="1" xfId="0" applyFont="1" applyFill="1" applyBorder="1" applyAlignment="1">
      <alignment horizontal="left" vertical="center" wrapText="1"/>
    </xf>
    <xf numFmtId="0" fontId="11" fillId="0" borderId="1" xfId="0" applyFont="1" applyBorder="1" applyAlignment="1">
      <alignment horizontal="left" vertical="center"/>
    </xf>
    <xf numFmtId="0" fontId="11" fillId="0" borderId="38" xfId="0" applyFont="1" applyBorder="1" applyAlignment="1">
      <alignment horizontal="left" vertical="center"/>
    </xf>
    <xf numFmtId="0" fontId="12" fillId="11" borderId="48" xfId="0" applyFont="1" applyFill="1" applyBorder="1" applyAlignment="1">
      <alignment horizontal="center" vertical="center" wrapText="1"/>
    </xf>
    <xf numFmtId="0" fontId="12" fillId="11" borderId="49" xfId="0" applyFont="1" applyFill="1" applyBorder="1" applyAlignment="1">
      <alignment horizontal="center" vertical="center" wrapText="1"/>
    </xf>
    <xf numFmtId="0" fontId="12" fillId="8" borderId="40" xfId="0" applyFont="1" applyFill="1" applyBorder="1" applyAlignment="1">
      <alignment horizontal="center" vertical="center" wrapText="1"/>
    </xf>
    <xf numFmtId="0" fontId="12" fillId="8" borderId="41" xfId="0" applyFont="1" applyFill="1" applyBorder="1" applyAlignment="1">
      <alignment horizontal="center" vertical="center" wrapText="1"/>
    </xf>
    <xf numFmtId="0" fontId="12" fillId="8" borderId="50" xfId="0" applyFont="1" applyFill="1" applyBorder="1" applyAlignment="1">
      <alignment horizontal="center" vertical="center" wrapText="1"/>
    </xf>
    <xf numFmtId="0" fontId="12" fillId="9" borderId="40" xfId="0" applyFont="1" applyFill="1" applyBorder="1" applyAlignment="1">
      <alignment horizontal="center" vertical="center" wrapText="1"/>
    </xf>
    <xf numFmtId="0" fontId="12" fillId="9" borderId="41" xfId="0" applyFont="1" applyFill="1" applyBorder="1" applyAlignment="1">
      <alignment horizontal="center" vertical="center" wrapText="1"/>
    </xf>
    <xf numFmtId="0" fontId="12" fillId="9" borderId="42" xfId="0" applyFont="1" applyFill="1" applyBorder="1" applyAlignment="1">
      <alignment horizontal="center" vertical="center" wrapText="1"/>
    </xf>
    <xf numFmtId="0" fontId="12" fillId="8" borderId="43"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8" borderId="36" xfId="0" applyFont="1" applyFill="1" applyBorder="1" applyAlignment="1">
      <alignment horizontal="center" vertical="center" wrapText="1"/>
    </xf>
    <xf numFmtId="0" fontId="12" fillId="9" borderId="43"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9" borderId="1" xfId="0" applyFont="1" applyFill="1" applyBorder="1" applyAlignment="1">
      <alignment horizontal="justify" vertical="center" wrapText="1"/>
    </xf>
    <xf numFmtId="0" fontId="12" fillId="9" borderId="44" xfId="0" applyFont="1" applyFill="1" applyBorder="1" applyAlignment="1">
      <alignment horizontal="center" vertical="center" wrapText="1"/>
    </xf>
    <xf numFmtId="0" fontId="12" fillId="12" borderId="44"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12" fillId="12" borderId="1" xfId="0" applyFont="1" applyFill="1" applyBorder="1" applyAlignment="1">
      <alignment horizontal="justify" vertical="center" wrapText="1"/>
    </xf>
    <xf numFmtId="0" fontId="12" fillId="12" borderId="40" xfId="0" applyFont="1" applyFill="1" applyBorder="1" applyAlignment="1">
      <alignment horizontal="center" vertical="center"/>
    </xf>
    <xf numFmtId="0" fontId="12" fillId="12" borderId="41" xfId="0" applyFont="1" applyFill="1" applyBorder="1" applyAlignment="1">
      <alignment horizontal="center" vertical="center"/>
    </xf>
    <xf numFmtId="0" fontId="12" fillId="12" borderId="42" xfId="0" applyFont="1" applyFill="1" applyBorder="1" applyAlignment="1">
      <alignment horizontal="center" vertical="center"/>
    </xf>
    <xf numFmtId="0" fontId="12" fillId="12" borderId="43" xfId="0" applyFont="1" applyFill="1" applyBorder="1" applyAlignment="1">
      <alignment horizontal="center" vertical="center"/>
    </xf>
    <xf numFmtId="0" fontId="12" fillId="12" borderId="1" xfId="0" applyFont="1" applyFill="1" applyBorder="1" applyAlignment="1">
      <alignment horizontal="center" vertical="center"/>
    </xf>
    <xf numFmtId="0" fontId="12" fillId="12" borderId="44" xfId="0" applyFont="1" applyFill="1" applyBorder="1" applyAlignment="1">
      <alignment horizontal="center" vertical="center"/>
    </xf>
    <xf numFmtId="0" fontId="12" fillId="10" borderId="49" xfId="0" applyFont="1" applyFill="1" applyBorder="1" applyAlignment="1">
      <alignment horizontal="justify" vertical="center" wrapText="1"/>
    </xf>
    <xf numFmtId="0" fontId="12" fillId="12" borderId="43" xfId="0" applyFont="1" applyFill="1" applyBorder="1" applyAlignment="1">
      <alignment horizontal="center" vertical="center" wrapText="1"/>
    </xf>
    <xf numFmtId="0" fontId="5" fillId="14" borderId="38" xfId="0" applyFont="1" applyFill="1" applyBorder="1" applyAlignment="1">
      <alignment horizontal="center" vertical="center"/>
    </xf>
    <xf numFmtId="0" fontId="5" fillId="14" borderId="56" xfId="0" applyFont="1" applyFill="1" applyBorder="1" applyAlignment="1">
      <alignment horizontal="center" vertical="center"/>
    </xf>
    <xf numFmtId="0" fontId="5" fillId="14" borderId="39" xfId="0" applyFont="1" applyFill="1" applyBorder="1" applyAlignment="1">
      <alignment horizontal="center" vertical="center"/>
    </xf>
    <xf numFmtId="0" fontId="9" fillId="0" borderId="1" xfId="0" applyFont="1" applyBorder="1" applyAlignment="1">
      <alignment horizontal="left" vertical="top" wrapText="1"/>
    </xf>
    <xf numFmtId="0" fontId="26" fillId="0" borderId="25" xfId="0" applyFont="1" applyBorder="1" applyAlignment="1">
      <alignment vertical="top" wrapText="1"/>
    </xf>
    <xf numFmtId="0" fontId="26" fillId="0" borderId="68" xfId="0" applyFont="1" applyBorder="1" applyAlignment="1">
      <alignment vertical="top" wrapText="1"/>
    </xf>
    <xf numFmtId="0" fontId="26" fillId="0" borderId="26" xfId="0" applyFont="1" applyBorder="1" applyAlignment="1">
      <alignment vertical="top" wrapText="1"/>
    </xf>
    <xf numFmtId="0" fontId="24" fillId="17" borderId="60" xfId="0" applyFont="1" applyFill="1" applyBorder="1" applyAlignment="1">
      <alignment vertical="top" wrapText="1"/>
    </xf>
    <xf numFmtId="0" fontId="24" fillId="17" borderId="22" xfId="0" applyFont="1" applyFill="1" applyBorder="1" applyAlignment="1">
      <alignment vertical="top" wrapText="1"/>
    </xf>
    <xf numFmtId="0" fontId="24" fillId="17" borderId="61" xfId="0" applyFont="1" applyFill="1" applyBorder="1" applyAlignment="1">
      <alignment vertical="top" wrapText="1"/>
    </xf>
    <xf numFmtId="0" fontId="26" fillId="0" borderId="64" xfId="0" applyFont="1" applyBorder="1" applyAlignment="1">
      <alignment vertical="top" wrapText="1"/>
    </xf>
    <xf numFmtId="0" fontId="26" fillId="0" borderId="0" xfId="0" applyFont="1" applyAlignment="1">
      <alignment vertical="top" wrapText="1"/>
    </xf>
    <xf numFmtId="0" fontId="26" fillId="0" borderId="24" xfId="0" applyFont="1" applyBorder="1" applyAlignment="1">
      <alignment vertical="top" wrapText="1"/>
    </xf>
    <xf numFmtId="0" fontId="26" fillId="0" borderId="62" xfId="0" applyFont="1" applyBorder="1" applyAlignment="1">
      <alignment vertical="top" wrapText="1"/>
    </xf>
    <xf numFmtId="0" fontId="26" fillId="0" borderId="63" xfId="0" applyFont="1" applyBorder="1" applyAlignment="1">
      <alignment vertical="top" wrapText="1"/>
    </xf>
    <xf numFmtId="0" fontId="26" fillId="0" borderId="23" xfId="0" applyFont="1" applyBorder="1" applyAlignment="1">
      <alignment vertical="top" wrapText="1"/>
    </xf>
    <xf numFmtId="0" fontId="26" fillId="0" borderId="60" xfId="0" applyFont="1" applyBorder="1" applyAlignment="1">
      <alignment vertical="top" wrapText="1"/>
    </xf>
    <xf numFmtId="0" fontId="26" fillId="0" borderId="61" xfId="0" applyFont="1" applyBorder="1" applyAlignment="1">
      <alignment vertical="top" wrapText="1"/>
    </xf>
    <xf numFmtId="0" fontId="26" fillId="0" borderId="22" xfId="0" applyFont="1" applyBorder="1" applyAlignment="1">
      <alignment vertical="top" wrapText="1"/>
    </xf>
    <xf numFmtId="0" fontId="22" fillId="16" borderId="60" xfId="0" applyFont="1" applyFill="1" applyBorder="1" applyAlignment="1">
      <alignment vertical="top" wrapText="1"/>
    </xf>
    <xf numFmtId="0" fontId="22" fillId="16" borderId="61" xfId="0" applyFont="1" applyFill="1" applyBorder="1" applyAlignment="1">
      <alignment vertical="top" wrapText="1"/>
    </xf>
    <xf numFmtId="0" fontId="22" fillId="16" borderId="22" xfId="0" applyFont="1" applyFill="1" applyBorder="1" applyAlignment="1">
      <alignment vertical="top" wrapText="1"/>
    </xf>
    <xf numFmtId="0" fontId="23" fillId="16" borderId="60" xfId="0" applyFont="1" applyFill="1" applyBorder="1" applyAlignment="1">
      <alignment vertical="top" wrapText="1"/>
    </xf>
    <xf numFmtId="0" fontId="23" fillId="16" borderId="22" xfId="0" applyFont="1" applyFill="1" applyBorder="1" applyAlignment="1">
      <alignment vertical="top" wrapText="1"/>
    </xf>
    <xf numFmtId="0" fontId="23" fillId="16" borderId="61" xfId="0" applyFont="1" applyFill="1" applyBorder="1" applyAlignment="1">
      <alignment vertical="top" wrapText="1"/>
    </xf>
    <xf numFmtId="0" fontId="25" fillId="0" borderId="25" xfId="0" applyFont="1" applyBorder="1" applyAlignment="1">
      <alignment vertical="top" wrapText="1"/>
    </xf>
    <xf numFmtId="0" fontId="25" fillId="0" borderId="26" xfId="0" applyFont="1" applyBorder="1" applyAlignment="1">
      <alignment vertical="top" wrapText="1"/>
    </xf>
    <xf numFmtId="0" fontId="25" fillId="0" borderId="64" xfId="0" applyFont="1" applyBorder="1" applyAlignment="1">
      <alignment vertical="top" wrapText="1"/>
    </xf>
    <xf numFmtId="0" fontId="25" fillId="0" borderId="24" xfId="0" applyFont="1" applyBorder="1" applyAlignment="1">
      <alignment vertical="top" wrapText="1"/>
    </xf>
    <xf numFmtId="0" fontId="25" fillId="0" borderId="62" xfId="0" applyFont="1" applyBorder="1" applyAlignment="1">
      <alignment vertical="top" wrapText="1"/>
    </xf>
    <xf numFmtId="0" fontId="25" fillId="0" borderId="23" xfId="0" applyFont="1" applyBorder="1" applyAlignment="1">
      <alignment vertical="top" wrapText="1"/>
    </xf>
    <xf numFmtId="0" fontId="25" fillId="0" borderId="60" xfId="0" applyFont="1" applyBorder="1" applyAlignment="1">
      <alignment vertical="top" wrapText="1"/>
    </xf>
    <xf numFmtId="0" fontId="25" fillId="0" borderId="22" xfId="0" applyFont="1" applyBorder="1" applyAlignment="1">
      <alignment vertical="top" wrapText="1"/>
    </xf>
    <xf numFmtId="0" fontId="25" fillId="0" borderId="60" xfId="0" applyFont="1" applyBorder="1" applyAlignment="1">
      <alignment horizontal="left" vertical="top" wrapText="1" indent="1"/>
    </xf>
    <xf numFmtId="0" fontId="25" fillId="0" borderId="22" xfId="0" applyFont="1" applyBorder="1" applyAlignment="1">
      <alignment horizontal="left" vertical="top" wrapText="1" indent="1"/>
    </xf>
    <xf numFmtId="0" fontId="25" fillId="0" borderId="0" xfId="0" applyFont="1" applyAlignment="1">
      <alignment vertical="top" wrapText="1"/>
    </xf>
    <xf numFmtId="0" fontId="25" fillId="0" borderId="63" xfId="0" applyFont="1" applyBorder="1" applyAlignment="1">
      <alignment vertical="top" wrapText="1"/>
    </xf>
    <xf numFmtId="0" fontId="24" fillId="16" borderId="26" xfId="0" applyFont="1" applyFill="1" applyBorder="1" applyAlignment="1">
      <alignment horizontal="center" wrapText="1"/>
    </xf>
    <xf numFmtId="0" fontId="24" fillId="16" borderId="23" xfId="0" applyFont="1" applyFill="1" applyBorder="1" applyAlignment="1">
      <alignment horizontal="center" wrapText="1"/>
    </xf>
    <xf numFmtId="0" fontId="24" fillId="16" borderId="60" xfId="0" applyFont="1" applyFill="1" applyBorder="1" applyAlignment="1">
      <alignment horizontal="center" wrapText="1"/>
    </xf>
    <xf numFmtId="0" fontId="24" fillId="16" borderId="61" xfId="0" applyFont="1" applyFill="1" applyBorder="1" applyAlignment="1">
      <alignment horizontal="center" wrapText="1"/>
    </xf>
    <xf numFmtId="0" fontId="24" fillId="16" borderId="22" xfId="0" applyFont="1" applyFill="1" applyBorder="1" applyAlignment="1">
      <alignment horizontal="center" wrapText="1"/>
    </xf>
    <xf numFmtId="0" fontId="25" fillId="0" borderId="61" xfId="0" applyFont="1" applyBorder="1" applyAlignment="1">
      <alignment vertical="top" wrapText="1"/>
    </xf>
    <xf numFmtId="0" fontId="25" fillId="0" borderId="68" xfId="0" applyFont="1" applyBorder="1" applyAlignment="1">
      <alignment vertical="top" wrapText="1"/>
    </xf>
    <xf numFmtId="0" fontId="27" fillId="0" borderId="25" xfId="0" applyFont="1" applyBorder="1" applyAlignment="1">
      <alignment horizontal="center" vertical="top" wrapText="1"/>
    </xf>
    <xf numFmtId="0" fontId="27" fillId="0" borderId="68" xfId="0" applyFont="1" applyBorder="1" applyAlignment="1">
      <alignment horizontal="center" vertical="top" wrapText="1"/>
    </xf>
    <xf numFmtId="0" fontId="27" fillId="0" borderId="26" xfId="0" applyFont="1" applyBorder="1" applyAlignment="1">
      <alignment horizontal="center" vertical="top" wrapText="1"/>
    </xf>
    <xf numFmtId="0" fontId="25" fillId="0" borderId="67" xfId="0" applyFont="1" applyBorder="1" applyAlignment="1">
      <alignment vertical="top" wrapText="1"/>
    </xf>
    <xf numFmtId="0" fontId="25" fillId="0" borderId="65" xfId="0" applyFont="1" applyBorder="1" applyAlignment="1">
      <alignment vertical="top" wrapText="1"/>
    </xf>
    <xf numFmtId="0" fontId="25" fillId="0" borderId="66" xfId="0" applyFont="1" applyBorder="1" applyAlignment="1">
      <alignment vertical="top" wrapText="1"/>
    </xf>
    <xf numFmtId="0" fontId="26" fillId="0" borderId="65" xfId="0" applyFont="1" applyBorder="1" applyAlignment="1">
      <alignment vertical="top" wrapText="1"/>
    </xf>
    <xf numFmtId="0" fontId="26" fillId="0" borderId="66" xfId="0" applyFont="1" applyBorder="1" applyAlignment="1">
      <alignment vertical="top" wrapText="1"/>
    </xf>
    <xf numFmtId="47" fontId="26" fillId="0" borderId="25" xfId="0" applyNumberFormat="1" applyFont="1" applyBorder="1" applyAlignment="1">
      <alignment vertical="top" wrapText="1"/>
    </xf>
    <xf numFmtId="47" fontId="26" fillId="0" borderId="68" xfId="0" applyNumberFormat="1" applyFont="1" applyBorder="1" applyAlignment="1">
      <alignment vertical="top" wrapText="1"/>
    </xf>
    <xf numFmtId="47" fontId="26" fillId="0" borderId="26" xfId="0" applyNumberFormat="1" applyFont="1" applyBorder="1" applyAlignment="1">
      <alignment vertical="top" wrapText="1"/>
    </xf>
    <xf numFmtId="0" fontId="24" fillId="16" borderId="60" xfId="0" applyFont="1" applyFill="1" applyBorder="1" applyAlignment="1">
      <alignment horizontal="center" vertical="top" wrapText="1"/>
    </xf>
    <xf numFmtId="0" fontId="24" fillId="16" borderId="61" xfId="0" applyFont="1" applyFill="1" applyBorder="1" applyAlignment="1">
      <alignment horizontal="center" vertical="top" wrapText="1"/>
    </xf>
    <xf numFmtId="0" fontId="24" fillId="16" borderId="22" xfId="0" applyFont="1" applyFill="1" applyBorder="1" applyAlignment="1">
      <alignment horizontal="center" vertical="top" wrapText="1"/>
    </xf>
    <xf numFmtId="0" fontId="28" fillId="0" borderId="62" xfId="0" applyFont="1" applyBorder="1" applyAlignment="1">
      <alignment vertical="top" wrapText="1"/>
    </xf>
    <xf numFmtId="0" fontId="28" fillId="0" borderId="63" xfId="0" applyFont="1" applyBorder="1" applyAlignment="1">
      <alignment vertical="top" wrapText="1"/>
    </xf>
    <xf numFmtId="0" fontId="28" fillId="0" borderId="23" xfId="0" applyFont="1" applyBorder="1" applyAlignment="1">
      <alignment vertical="top" wrapText="1"/>
    </xf>
    <xf numFmtId="46" fontId="26" fillId="0" borderId="60" xfId="0" applyNumberFormat="1" applyFont="1" applyBorder="1" applyAlignment="1">
      <alignment vertical="top" wrapText="1"/>
    </xf>
    <xf numFmtId="46" fontId="26" fillId="0" borderId="61" xfId="0" applyNumberFormat="1" applyFont="1" applyBorder="1" applyAlignment="1">
      <alignment vertical="top" wrapText="1"/>
    </xf>
    <xf numFmtId="46" fontId="26" fillId="0" borderId="22" xfId="0" applyNumberFormat="1" applyFont="1" applyBorder="1" applyAlignment="1">
      <alignment vertical="top" wrapText="1"/>
    </xf>
    <xf numFmtId="0" fontId="26" fillId="0" borderId="1" xfId="0" applyFont="1" applyBorder="1" applyAlignment="1">
      <alignment horizontal="center" vertical="top" wrapText="1"/>
    </xf>
    <xf numFmtId="0" fontId="26" fillId="0" borderId="36" xfId="0" applyFont="1" applyBorder="1" applyAlignment="1">
      <alignment horizontal="left" vertical="top" wrapText="1"/>
    </xf>
    <xf numFmtId="0" fontId="26" fillId="0" borderId="54" xfId="0" applyFont="1" applyBorder="1" applyAlignment="1">
      <alignment horizontal="left" vertical="top" wrapText="1"/>
    </xf>
    <xf numFmtId="0" fontId="26" fillId="0" borderId="37" xfId="0" applyFont="1" applyBorder="1" applyAlignment="1">
      <alignment horizontal="left" vertical="top" wrapText="1"/>
    </xf>
    <xf numFmtId="0" fontId="26" fillId="0" borderId="51" xfId="0" applyFont="1" applyBorder="1" applyAlignment="1">
      <alignment horizontal="left" vertical="top" wrapText="1"/>
    </xf>
    <xf numFmtId="0" fontId="26" fillId="0" borderId="46" xfId="0" applyFont="1" applyBorder="1" applyAlignment="1">
      <alignment horizontal="left" vertical="top" wrapText="1"/>
    </xf>
    <xf numFmtId="0" fontId="26" fillId="0" borderId="47" xfId="0" applyFont="1" applyBorder="1" applyAlignment="1">
      <alignment horizontal="left" vertical="top" wrapText="1"/>
    </xf>
    <xf numFmtId="0" fontId="26" fillId="0" borderId="72" xfId="0" applyFont="1" applyBorder="1" applyAlignment="1">
      <alignment horizontal="left" vertical="top" wrapText="1"/>
    </xf>
    <xf numFmtId="0" fontId="26" fillId="0" borderId="73" xfId="0" applyFont="1" applyBorder="1" applyAlignment="1">
      <alignment horizontal="left" vertical="top" wrapText="1"/>
    </xf>
    <xf numFmtId="0" fontId="26" fillId="0" borderId="59" xfId="0" applyFont="1" applyBorder="1" applyAlignment="1">
      <alignment horizontal="left" vertical="top" wrapText="1"/>
    </xf>
    <xf numFmtId="0" fontId="25" fillId="0" borderId="46" xfId="0" applyFont="1" applyBorder="1" applyAlignment="1">
      <alignment horizontal="left" vertical="top" wrapText="1"/>
    </xf>
    <xf numFmtId="0" fontId="25" fillId="0" borderId="74" xfId="0" applyFont="1" applyBorder="1" applyAlignment="1">
      <alignment horizontal="left" vertical="top" wrapText="1"/>
    </xf>
    <xf numFmtId="0" fontId="9" fillId="0" borderId="36" xfId="0" applyFont="1" applyBorder="1" applyAlignment="1">
      <alignment horizontal="left" vertical="center" wrapText="1"/>
    </xf>
    <xf numFmtId="0" fontId="9" fillId="0" borderId="37" xfId="0" applyFont="1" applyBorder="1" applyAlignment="1">
      <alignment horizontal="left" vertical="center" wrapText="1"/>
    </xf>
    <xf numFmtId="0" fontId="22" fillId="16" borderId="64" xfId="0" applyFont="1" applyFill="1" applyBorder="1" applyAlignment="1">
      <alignment horizontal="center" vertical="top" wrapText="1"/>
    </xf>
    <xf numFmtId="0" fontId="22" fillId="16" borderId="0" xfId="0" applyFont="1" applyFill="1" applyAlignment="1">
      <alignment horizontal="center" vertical="top" wrapText="1"/>
    </xf>
    <xf numFmtId="0" fontId="23" fillId="16" borderId="62" xfId="0" applyFont="1" applyFill="1" applyBorder="1" applyAlignment="1">
      <alignment horizontal="center" vertical="top" wrapText="1"/>
    </xf>
    <xf numFmtId="0" fontId="23" fillId="16" borderId="63" xfId="0" applyFont="1" applyFill="1" applyBorder="1" applyAlignment="1">
      <alignment horizontal="center" vertical="top" wrapText="1"/>
    </xf>
    <xf numFmtId="0" fontId="25" fillId="0" borderId="25" xfId="0" applyFont="1" applyBorder="1" applyAlignment="1">
      <alignment horizontal="right" vertical="top" wrapText="1"/>
    </xf>
    <xf numFmtId="0" fontId="25" fillId="0" borderId="26" xfId="0" applyFont="1" applyBorder="1" applyAlignment="1">
      <alignment horizontal="right" vertical="top" wrapText="1"/>
    </xf>
    <xf numFmtId="0" fontId="25" fillId="0" borderId="64" xfId="0" applyFont="1" applyBorder="1" applyAlignment="1">
      <alignment horizontal="right" vertical="top" wrapText="1"/>
    </xf>
    <xf numFmtId="0" fontId="25" fillId="0" borderId="24" xfId="0" applyFont="1" applyBorder="1" applyAlignment="1">
      <alignment horizontal="right" vertical="top" wrapText="1"/>
    </xf>
    <xf numFmtId="0" fontId="25" fillId="0" borderId="62" xfId="0" applyFont="1" applyBorder="1" applyAlignment="1">
      <alignment horizontal="right" vertical="top" wrapText="1"/>
    </xf>
    <xf numFmtId="0" fontId="25" fillId="0" borderId="23" xfId="0" applyFont="1" applyBorder="1" applyAlignment="1">
      <alignment horizontal="right" vertical="top" wrapText="1"/>
    </xf>
    <xf numFmtId="0" fontId="23" fillId="16" borderId="68" xfId="0" applyFont="1" applyFill="1" applyBorder="1" applyAlignment="1">
      <alignment horizontal="center" vertical="top" wrapText="1"/>
    </xf>
    <xf numFmtId="0" fontId="24" fillId="17" borderId="0" xfId="0" applyFont="1" applyFill="1" applyAlignment="1">
      <alignment horizontal="left" vertical="center" wrapText="1"/>
    </xf>
    <xf numFmtId="0" fontId="26" fillId="0" borderId="69" xfId="0" applyFont="1" applyBorder="1" applyAlignment="1">
      <alignment horizontal="left" vertical="top" wrapText="1"/>
    </xf>
    <xf numFmtId="0" fontId="26" fillId="0" borderId="68" xfId="0" applyFont="1" applyBorder="1" applyAlignment="1">
      <alignment horizontal="left" vertical="top" wrapText="1"/>
    </xf>
    <xf numFmtId="0" fontId="26" fillId="0" borderId="26" xfId="0" applyFont="1" applyBorder="1" applyAlignment="1">
      <alignment horizontal="left" vertical="top" wrapText="1"/>
    </xf>
    <xf numFmtId="0" fontId="26" fillId="0" borderId="70" xfId="0" applyFont="1" applyBorder="1" applyAlignment="1">
      <alignment horizontal="left" vertical="top" wrapText="1"/>
    </xf>
    <xf numFmtId="0" fontId="26" fillId="0" borderId="0" xfId="0" applyFont="1" applyAlignment="1">
      <alignment horizontal="left" vertical="top" wrapText="1"/>
    </xf>
    <xf numFmtId="0" fontId="26" fillId="0" borderId="24" xfId="0" applyFont="1" applyBorder="1" applyAlignment="1">
      <alignment horizontal="left" vertical="top" wrapText="1"/>
    </xf>
    <xf numFmtId="0" fontId="26" fillId="0" borderId="71" xfId="0" applyFont="1" applyBorder="1" applyAlignment="1">
      <alignment horizontal="left" vertical="top" wrapText="1"/>
    </xf>
    <xf numFmtId="0" fontId="26" fillId="0" borderId="63" xfId="0" applyFont="1" applyBorder="1" applyAlignment="1">
      <alignment horizontal="left" vertical="top" wrapText="1"/>
    </xf>
    <xf numFmtId="0" fontId="26" fillId="0" borderId="23" xfId="0" applyFont="1" applyBorder="1" applyAlignment="1">
      <alignment horizontal="left" vertical="top" wrapText="1"/>
    </xf>
    <xf numFmtId="0" fontId="25" fillId="0" borderId="38" xfId="0" applyFont="1" applyBorder="1" applyAlignment="1">
      <alignment horizontal="center" vertical="top" wrapText="1"/>
    </xf>
    <xf numFmtId="0" fontId="25" fillId="0" borderId="56" xfId="0" applyFont="1" applyBorder="1" applyAlignment="1">
      <alignment horizontal="center" vertical="top" wrapText="1"/>
    </xf>
    <xf numFmtId="0" fontId="25" fillId="0" borderId="39" xfId="0" applyFont="1" applyBorder="1" applyAlignment="1">
      <alignment horizontal="center" vertical="top" wrapText="1"/>
    </xf>
    <xf numFmtId="0" fontId="25" fillId="0" borderId="1" xfId="0" applyFont="1" applyBorder="1" applyAlignment="1">
      <alignment horizontal="left" vertical="center" wrapText="1"/>
    </xf>
    <xf numFmtId="0" fontId="26" fillId="0" borderId="0" xfId="0" applyFont="1" applyAlignment="1">
      <alignment horizontal="center" vertical="top" wrapText="1"/>
    </xf>
    <xf numFmtId="0" fontId="26" fillId="0" borderId="24" xfId="0" applyFont="1" applyBorder="1" applyAlignment="1">
      <alignment horizontal="center" vertical="top" wrapText="1"/>
    </xf>
    <xf numFmtId="0" fontId="26" fillId="0" borderId="63" xfId="0" applyFont="1" applyBorder="1" applyAlignment="1">
      <alignment horizontal="center" vertical="top" wrapText="1"/>
    </xf>
    <xf numFmtId="0" fontId="26" fillId="0" borderId="23" xfId="0" applyFont="1" applyBorder="1" applyAlignment="1">
      <alignment horizontal="center" vertical="top" wrapText="1"/>
    </xf>
    <xf numFmtId="0" fontId="27" fillId="0" borderId="0" xfId="0" applyFont="1" applyAlignment="1">
      <alignment horizontal="center" vertical="top" wrapText="1"/>
    </xf>
    <xf numFmtId="0" fontId="27" fillId="0" borderId="24" xfId="0" applyFont="1" applyBorder="1" applyAlignment="1">
      <alignment horizontal="center" vertical="top" wrapText="1"/>
    </xf>
    <xf numFmtId="0" fontId="27" fillId="0" borderId="63" xfId="0" applyFont="1" applyBorder="1" applyAlignment="1">
      <alignment horizontal="center" vertical="top" wrapText="1"/>
    </xf>
    <xf numFmtId="0" fontId="27" fillId="0" borderId="23" xfId="0" applyFont="1" applyBorder="1" applyAlignment="1">
      <alignment horizontal="center" vertical="top" wrapText="1"/>
    </xf>
    <xf numFmtId="0" fontId="25" fillId="0" borderId="69" xfId="0" applyFont="1" applyBorder="1" applyAlignment="1">
      <alignment horizontal="left" vertical="center" wrapText="1"/>
    </xf>
    <xf numFmtId="0" fontId="25" fillId="0" borderId="68" xfId="0" applyFont="1" applyBorder="1" applyAlignment="1">
      <alignment horizontal="left" vertical="center" wrapText="1"/>
    </xf>
    <xf numFmtId="0" fontId="25" fillId="0" borderId="26" xfId="0" applyFont="1" applyBorder="1" applyAlignment="1">
      <alignment horizontal="left" vertical="center" wrapText="1"/>
    </xf>
    <xf numFmtId="0" fontId="27" fillId="0" borderId="60" xfId="0" applyFont="1" applyBorder="1" applyAlignment="1">
      <alignment horizontal="center" vertical="top" wrapText="1"/>
    </xf>
    <xf numFmtId="0" fontId="27" fillId="0" borderId="61" xfId="0" applyFont="1" applyBorder="1" applyAlignment="1">
      <alignment horizontal="center" vertical="top" wrapText="1"/>
    </xf>
    <xf numFmtId="0" fontId="27" fillId="0" borderId="22" xfId="0" applyFont="1" applyBorder="1" applyAlignment="1">
      <alignment horizontal="center" vertical="top" wrapText="1"/>
    </xf>
    <xf numFmtId="46" fontId="26" fillId="0" borderId="25" xfId="0" applyNumberFormat="1" applyFont="1" applyBorder="1" applyAlignment="1">
      <alignment horizontal="left" vertical="top" wrapText="1"/>
    </xf>
    <xf numFmtId="46" fontId="26" fillId="0" borderId="68" xfId="0" applyNumberFormat="1" applyFont="1" applyBorder="1" applyAlignment="1">
      <alignment horizontal="left" vertical="top" wrapText="1"/>
    </xf>
    <xf numFmtId="46" fontId="26" fillId="0" borderId="26" xfId="0" applyNumberFormat="1" applyFont="1" applyBorder="1" applyAlignment="1">
      <alignment horizontal="left" vertical="top" wrapText="1"/>
    </xf>
    <xf numFmtId="0" fontId="31" fillId="0" borderId="64" xfId="0" applyFont="1" applyBorder="1" applyAlignment="1">
      <alignment horizontal="justify" vertical="top" wrapText="1"/>
    </xf>
    <xf numFmtId="0" fontId="31" fillId="0" borderId="0" xfId="0" applyFont="1" applyAlignment="1">
      <alignment horizontal="justify" vertical="top" wrapText="1"/>
    </xf>
    <xf numFmtId="0" fontId="31" fillId="0" borderId="24" xfId="0" applyFont="1" applyBorder="1" applyAlignment="1">
      <alignment horizontal="justify" vertical="top" wrapText="1"/>
    </xf>
    <xf numFmtId="0" fontId="31" fillId="0" borderId="62" xfId="0" applyFont="1" applyBorder="1" applyAlignment="1">
      <alignment horizontal="justify" vertical="top" wrapText="1"/>
    </xf>
    <xf numFmtId="0" fontId="31" fillId="0" borderId="63" xfId="0" applyFont="1" applyBorder="1" applyAlignment="1">
      <alignment horizontal="justify" vertical="top" wrapText="1"/>
    </xf>
    <xf numFmtId="0" fontId="31" fillId="0" borderId="23" xfId="0" applyFont="1" applyBorder="1" applyAlignment="1">
      <alignment horizontal="justify" vertical="top" wrapText="1"/>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4" fillId="7" borderId="34" xfId="0" applyFont="1" applyFill="1" applyBorder="1" applyAlignment="1">
      <alignment horizontal="center" vertical="center" wrapText="1"/>
    </xf>
    <xf numFmtId="0" fontId="4" fillId="7" borderId="28" xfId="0" applyFont="1" applyFill="1" applyBorder="1" applyAlignment="1">
      <alignment horizontal="center" vertical="center" wrapText="1"/>
    </xf>
    <xf numFmtId="0" fontId="4" fillId="7" borderId="35" xfId="0" applyFont="1" applyFill="1" applyBorder="1" applyAlignment="1">
      <alignment horizontal="center" vertical="center" wrapText="1"/>
    </xf>
    <xf numFmtId="0" fontId="2" fillId="5" borderId="5"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5" borderId="7" xfId="0" applyFont="1" applyFill="1" applyBorder="1" applyAlignment="1">
      <alignment horizontal="left" vertical="center" wrapText="1"/>
    </xf>
    <xf numFmtId="0" fontId="1" fillId="4" borderId="0" xfId="0" applyFont="1" applyFill="1" applyAlignment="1">
      <alignment horizontal="center" vertical="center" wrapText="1"/>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3" fillId="6" borderId="7"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2"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4" xfId="0" applyFont="1" applyFill="1" applyBorder="1" applyAlignment="1">
      <alignment horizontal="left" vertical="center" wrapText="1"/>
    </xf>
    <xf numFmtId="0" fontId="3" fillId="6" borderId="9"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29"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30" xfId="0" applyFont="1" applyFill="1" applyBorder="1" applyAlignment="1">
      <alignment horizontal="center" vertical="center" wrapText="1"/>
    </xf>
    <xf numFmtId="0" fontId="3" fillId="6" borderId="31"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20" fillId="2" borderId="39" xfId="0" applyFont="1" applyFill="1" applyBorder="1" applyAlignment="1">
      <alignment horizontal="center" vertical="center"/>
    </xf>
    <xf numFmtId="0" fontId="21" fillId="2" borderId="39" xfId="0" applyFont="1" applyFill="1" applyBorder="1" applyAlignment="1">
      <alignment horizontal="center" vertical="center"/>
    </xf>
    <xf numFmtId="0" fontId="21" fillId="2" borderId="1" xfId="0" applyFont="1" applyFill="1" applyBorder="1" applyAlignment="1">
      <alignment horizontal="center" vertical="center"/>
    </xf>
    <xf numFmtId="0" fontId="19" fillId="0" borderId="0" xfId="0" applyFont="1" applyAlignment="1">
      <alignment horizontal="center" vertical="center"/>
    </xf>
    <xf numFmtId="0" fontId="15" fillId="0" borderId="2" xfId="0" applyFont="1" applyBorder="1" applyAlignment="1">
      <alignment horizontal="center"/>
    </xf>
    <xf numFmtId="0" fontId="15" fillId="0" borderId="3" xfId="0" applyFont="1" applyBorder="1" applyAlignment="1">
      <alignment horizontal="center"/>
    </xf>
    <xf numFmtId="0" fontId="15" fillId="0" borderId="4" xfId="0" applyFont="1" applyBorder="1" applyAlignment="1">
      <alignment horizontal="center"/>
    </xf>
    <xf numFmtId="0" fontId="17" fillId="6" borderId="51" xfId="0" applyFont="1" applyFill="1" applyBorder="1" applyAlignment="1">
      <alignment horizontal="left" vertical="center" wrapText="1"/>
    </xf>
    <xf numFmtId="0" fontId="17" fillId="6" borderId="46" xfId="0" applyFont="1" applyFill="1" applyBorder="1" applyAlignment="1">
      <alignment horizontal="left" vertical="center" wrapText="1"/>
    </xf>
    <xf numFmtId="0" fontId="17" fillId="6" borderId="47" xfId="0" applyFont="1" applyFill="1" applyBorder="1" applyAlignment="1">
      <alignment horizontal="left" vertical="center" wrapText="1"/>
    </xf>
    <xf numFmtId="0" fontId="17" fillId="6" borderId="52" xfId="0" applyFont="1" applyFill="1" applyBorder="1" applyAlignment="1">
      <alignment horizontal="left" vertical="center" wrapText="1"/>
    </xf>
    <xf numFmtId="0" fontId="17" fillId="6" borderId="32" xfId="0" applyFont="1" applyFill="1" applyBorder="1" applyAlignment="1">
      <alignment horizontal="left" vertical="center" wrapText="1"/>
    </xf>
    <xf numFmtId="0" fontId="17" fillId="6" borderId="5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2507115</xdr:colOff>
      <xdr:row>0</xdr:row>
      <xdr:rowOff>0</xdr:rowOff>
    </xdr:from>
    <xdr:to>
      <xdr:col>1</xdr:col>
      <xdr:colOff>1083469</xdr:colOff>
      <xdr:row>0</xdr:row>
      <xdr:rowOff>738188</xdr:rowOff>
    </xdr:to>
    <xdr:pic>
      <xdr:nvPicPr>
        <xdr:cNvPr id="2" name="1 Imagen" descr="logo final Ministerio de HAcienda-01">
          <a:extLst>
            <a:ext uri="{FF2B5EF4-FFF2-40B4-BE49-F238E27FC236}">
              <a16:creationId xmlns:a16="http://schemas.microsoft.com/office/drawing/2014/main" id="{F35F8BDB-C307-45CF-952A-96DE47F04B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7115" y="0"/>
          <a:ext cx="1445760" cy="738188"/>
        </a:xfrm>
        <a:prstGeom prst="rect">
          <a:avLst/>
        </a:prstGeom>
        <a:noFill/>
        <a:ln>
          <a:noFill/>
        </a:ln>
      </xdr:spPr>
    </xdr:pic>
    <xdr:clientData/>
  </xdr:twoCellAnchor>
  <xdr:twoCellAnchor editAs="oneCell">
    <xdr:from>
      <xdr:col>0</xdr:col>
      <xdr:colOff>625930</xdr:colOff>
      <xdr:row>0</xdr:row>
      <xdr:rowOff>95251</xdr:rowOff>
    </xdr:from>
    <xdr:to>
      <xdr:col>0</xdr:col>
      <xdr:colOff>2131220</xdr:colOff>
      <xdr:row>0</xdr:row>
      <xdr:rowOff>817512</xdr:rowOff>
    </xdr:to>
    <xdr:pic>
      <xdr:nvPicPr>
        <xdr:cNvPr id="5" name="Imagen 4">
          <a:extLst>
            <a:ext uri="{FF2B5EF4-FFF2-40B4-BE49-F238E27FC236}">
              <a16:creationId xmlns:a16="http://schemas.microsoft.com/office/drawing/2014/main" id="{0116C54C-FAE5-268A-882B-919C3C7612E0}"/>
            </a:ext>
          </a:extLst>
        </xdr:cNvPr>
        <xdr:cNvPicPr>
          <a:picLocks noChangeAspect="1"/>
        </xdr:cNvPicPr>
      </xdr:nvPicPr>
      <xdr:blipFill>
        <a:blip xmlns:r="http://schemas.openxmlformats.org/officeDocument/2006/relationships" r:embed="rId2" cstate="print"/>
        <a:stretch>
          <a:fillRect/>
        </a:stretch>
      </xdr:blipFill>
      <xdr:spPr>
        <a:xfrm>
          <a:off x="625930" y="95251"/>
          <a:ext cx="1505290" cy="7222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2863645</xdr:colOff>
      <xdr:row>0</xdr:row>
      <xdr:rowOff>221225</xdr:rowOff>
    </xdr:from>
    <xdr:to>
      <xdr:col>2</xdr:col>
      <xdr:colOff>1141054</xdr:colOff>
      <xdr:row>1</xdr:row>
      <xdr:rowOff>48847</xdr:rowOff>
    </xdr:to>
    <xdr:pic>
      <xdr:nvPicPr>
        <xdr:cNvPr id="2" name="Imagen 1">
          <a:extLst>
            <a:ext uri="{FF2B5EF4-FFF2-40B4-BE49-F238E27FC236}">
              <a16:creationId xmlns:a16="http://schemas.microsoft.com/office/drawing/2014/main" id="{421DE540-0CBE-4936-88D8-DDF12B9E3C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0226" y="221225"/>
          <a:ext cx="1239376" cy="860009"/>
        </a:xfrm>
        <a:prstGeom prst="rect">
          <a:avLst/>
        </a:prstGeom>
        <a:noFill/>
      </xdr:spPr>
    </xdr:pic>
    <xdr:clientData/>
  </xdr:twoCellAnchor>
  <xdr:twoCellAnchor editAs="oneCell">
    <xdr:from>
      <xdr:col>1</xdr:col>
      <xdr:colOff>282677</xdr:colOff>
      <xdr:row>0</xdr:row>
      <xdr:rowOff>282677</xdr:rowOff>
    </xdr:from>
    <xdr:to>
      <xdr:col>1</xdr:col>
      <xdr:colOff>2240850</xdr:colOff>
      <xdr:row>1</xdr:row>
      <xdr:rowOff>183353</xdr:rowOff>
    </xdr:to>
    <xdr:pic>
      <xdr:nvPicPr>
        <xdr:cNvPr id="3" name="2 Imagen">
          <a:extLst>
            <a:ext uri="{FF2B5EF4-FFF2-40B4-BE49-F238E27FC236}">
              <a16:creationId xmlns:a16="http://schemas.microsoft.com/office/drawing/2014/main" id="{C8931CED-CE16-48E9-B49F-681B97CFB3F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9258" y="282677"/>
          <a:ext cx="1958173" cy="933063"/>
        </a:xfrm>
        <a:prstGeom prst="rect">
          <a:avLst/>
        </a:prstGeom>
        <a:noFill/>
        <a:ln>
          <a:noFill/>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651"/>
  <sheetViews>
    <sheetView tabSelected="1" zoomScale="70" zoomScaleNormal="70" workbookViewId="0">
      <selection activeCell="A2" sqref="A2:AH2"/>
    </sheetView>
  </sheetViews>
  <sheetFormatPr baseColWidth="10" defaultColWidth="11.5703125" defaultRowHeight="15" x14ac:dyDescent="0.2"/>
  <cols>
    <col min="1" max="1" width="43" style="10" customWidth="1"/>
    <col min="2" max="2" width="18.42578125" style="10" customWidth="1"/>
    <col min="3" max="3" width="21.7109375" style="10" customWidth="1"/>
    <col min="4" max="4" width="22.5703125" style="10" customWidth="1"/>
    <col min="5" max="5" width="15.28515625" style="10" customWidth="1"/>
    <col min="6" max="6" width="41" style="10" customWidth="1"/>
    <col min="7" max="7" width="17.5703125" style="108" customWidth="1"/>
    <col min="8" max="8" width="13.5703125" style="10" customWidth="1"/>
    <col min="9" max="9" width="11.28515625" style="10" customWidth="1"/>
    <col min="10" max="10" width="11.5703125" style="10" customWidth="1"/>
    <col min="11" max="11" width="12.140625" style="10" customWidth="1"/>
    <col min="12" max="12" width="14" style="10" customWidth="1"/>
    <col min="13" max="13" width="46.7109375" style="108" customWidth="1"/>
    <col min="14" max="14" width="30.7109375" style="108" customWidth="1"/>
    <col min="15" max="15" width="17.85546875" style="10" customWidth="1"/>
    <col min="16" max="16" width="10.7109375" style="10" customWidth="1"/>
    <col min="17" max="17" width="10.140625" style="10" customWidth="1"/>
    <col min="18" max="18" width="9.42578125" style="10" customWidth="1"/>
    <col min="19" max="19" width="10.42578125" style="10" customWidth="1"/>
    <col min="20" max="20" width="49.5703125" style="108" customWidth="1"/>
    <col min="21" max="21" width="35.28515625" style="10" customWidth="1"/>
    <col min="22" max="22" width="37.42578125" style="10" customWidth="1"/>
    <col min="23" max="23" width="25.85546875" style="10" customWidth="1"/>
    <col min="24" max="24" width="18" style="10" customWidth="1"/>
    <col min="25" max="25" width="21.140625" style="10" customWidth="1"/>
    <col min="26" max="26" width="30.85546875" style="108" customWidth="1"/>
    <col min="27" max="27" width="13.5703125" style="10" bestFit="1" customWidth="1"/>
    <col min="28" max="28" width="12" style="10" bestFit="1" customWidth="1"/>
    <col min="29" max="29" width="11.42578125" style="10" customWidth="1"/>
    <col min="30" max="30" width="14" style="10" customWidth="1"/>
    <col min="31" max="31" width="13.28515625" style="10" customWidth="1"/>
    <col min="32" max="32" width="20.7109375" style="10" customWidth="1"/>
    <col min="33" max="33" width="33" style="115" bestFit="1" customWidth="1"/>
    <col min="34" max="34" width="55.85546875" style="10" bestFit="1" customWidth="1"/>
    <col min="35" max="16384" width="11.5703125" style="10"/>
  </cols>
  <sheetData>
    <row r="1" spans="1:35" ht="77.25" customHeight="1" x14ac:dyDescent="0.25">
      <c r="A1" s="134"/>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row>
    <row r="2" spans="1:35" s="12" customFormat="1" ht="27.75" x14ac:dyDescent="0.2">
      <c r="A2" s="135" t="s">
        <v>80</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row>
    <row r="3" spans="1:35" ht="18" x14ac:dyDescent="0.2">
      <c r="A3" s="136" t="s">
        <v>84</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row>
    <row r="4" spans="1:35" ht="18" x14ac:dyDescent="0.2">
      <c r="A4" s="136" t="s">
        <v>85</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row>
    <row r="5" spans="1:35" ht="18.75" thickBot="1" x14ac:dyDescent="0.25">
      <c r="A5" s="137" t="s">
        <v>86</v>
      </c>
      <c r="B5" s="137"/>
      <c r="C5" s="137"/>
      <c r="D5" s="137"/>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5" x14ac:dyDescent="0.2">
      <c r="A6" s="138" t="s">
        <v>40</v>
      </c>
      <c r="B6" s="140" t="s">
        <v>41</v>
      </c>
      <c r="C6" s="141"/>
      <c r="D6" s="142"/>
      <c r="E6" s="143" t="s">
        <v>77</v>
      </c>
      <c r="F6" s="144"/>
      <c r="G6" s="144"/>
      <c r="H6" s="144"/>
      <c r="I6" s="144"/>
      <c r="J6" s="144"/>
      <c r="K6" s="144"/>
      <c r="L6" s="144"/>
      <c r="M6" s="144"/>
      <c r="N6" s="144"/>
      <c r="O6" s="144"/>
      <c r="P6" s="144"/>
      <c r="Q6" s="144"/>
      <c r="R6" s="144"/>
      <c r="S6" s="145"/>
      <c r="T6" s="112" t="s">
        <v>42</v>
      </c>
      <c r="U6" s="157" t="s">
        <v>43</v>
      </c>
      <c r="V6" s="158"/>
      <c r="W6" s="158"/>
      <c r="X6" s="158"/>
      <c r="Y6" s="158"/>
      <c r="Z6" s="158"/>
      <c r="AA6" s="158"/>
      <c r="AB6" s="158"/>
      <c r="AC6" s="158"/>
      <c r="AD6" s="158"/>
      <c r="AE6" s="158"/>
      <c r="AF6" s="158"/>
      <c r="AG6" s="158"/>
      <c r="AH6" s="159"/>
      <c r="AI6" s="11"/>
    </row>
    <row r="7" spans="1:35" x14ac:dyDescent="0.2">
      <c r="A7" s="139"/>
      <c r="B7" s="146" t="s">
        <v>76</v>
      </c>
      <c r="C7" s="147" t="s">
        <v>35</v>
      </c>
      <c r="D7" s="148" t="s">
        <v>44</v>
      </c>
      <c r="E7" s="149" t="s">
        <v>47</v>
      </c>
      <c r="F7" s="150" t="s">
        <v>48</v>
      </c>
      <c r="G7" s="151" t="s">
        <v>45</v>
      </c>
      <c r="H7" s="150" t="s">
        <v>49</v>
      </c>
      <c r="I7" s="150" t="s">
        <v>50</v>
      </c>
      <c r="J7" s="150"/>
      <c r="K7" s="150"/>
      <c r="L7" s="150"/>
      <c r="M7" s="151" t="s">
        <v>51</v>
      </c>
      <c r="N7" s="151" t="s">
        <v>52</v>
      </c>
      <c r="O7" s="150" t="s">
        <v>46</v>
      </c>
      <c r="P7" s="150" t="s">
        <v>53</v>
      </c>
      <c r="Q7" s="150"/>
      <c r="R7" s="150"/>
      <c r="S7" s="152"/>
      <c r="T7" s="163" t="s">
        <v>54</v>
      </c>
      <c r="U7" s="160"/>
      <c r="V7" s="161"/>
      <c r="W7" s="161"/>
      <c r="X7" s="161"/>
      <c r="Y7" s="161"/>
      <c r="Z7" s="161"/>
      <c r="AA7" s="161"/>
      <c r="AB7" s="161"/>
      <c r="AC7" s="161"/>
      <c r="AD7" s="161"/>
      <c r="AE7" s="161"/>
      <c r="AF7" s="161"/>
      <c r="AG7" s="161"/>
      <c r="AH7" s="162"/>
      <c r="AI7" s="11"/>
    </row>
    <row r="8" spans="1:35" ht="47.25" customHeight="1" x14ac:dyDescent="0.2">
      <c r="A8" s="139"/>
      <c r="B8" s="146"/>
      <c r="C8" s="147"/>
      <c r="D8" s="148"/>
      <c r="E8" s="149"/>
      <c r="F8" s="150"/>
      <c r="G8" s="151"/>
      <c r="H8" s="150"/>
      <c r="I8" s="150"/>
      <c r="J8" s="150"/>
      <c r="K8" s="150"/>
      <c r="L8" s="150"/>
      <c r="M8" s="151"/>
      <c r="N8" s="151"/>
      <c r="O8" s="150"/>
      <c r="P8" s="150"/>
      <c r="Q8" s="150"/>
      <c r="R8" s="150"/>
      <c r="S8" s="152"/>
      <c r="T8" s="163"/>
      <c r="U8" s="164" t="s">
        <v>55</v>
      </c>
      <c r="V8" s="154" t="s">
        <v>56</v>
      </c>
      <c r="W8" s="154" t="s">
        <v>57</v>
      </c>
      <c r="X8" s="154"/>
      <c r="Y8" s="29" t="s">
        <v>58</v>
      </c>
      <c r="Z8" s="156" t="s">
        <v>59</v>
      </c>
      <c r="AA8" s="154" t="s">
        <v>60</v>
      </c>
      <c r="AB8" s="154" t="s">
        <v>61</v>
      </c>
      <c r="AC8" s="154"/>
      <c r="AD8" s="154"/>
      <c r="AE8" s="154"/>
      <c r="AF8" s="154" t="s">
        <v>62</v>
      </c>
      <c r="AG8" s="154"/>
      <c r="AH8" s="153" t="s">
        <v>63</v>
      </c>
      <c r="AI8" s="11"/>
    </row>
    <row r="9" spans="1:35" x14ac:dyDescent="0.2">
      <c r="A9" s="139"/>
      <c r="B9" s="146"/>
      <c r="C9" s="147"/>
      <c r="D9" s="148"/>
      <c r="E9" s="149" t="s">
        <v>47</v>
      </c>
      <c r="F9" s="150"/>
      <c r="G9" s="151"/>
      <c r="H9" s="150"/>
      <c r="I9" s="150"/>
      <c r="J9" s="150"/>
      <c r="K9" s="150"/>
      <c r="L9" s="150"/>
      <c r="M9" s="151"/>
      <c r="N9" s="151"/>
      <c r="O9" s="150"/>
      <c r="P9" s="150"/>
      <c r="Q9" s="150"/>
      <c r="R9" s="150"/>
      <c r="S9" s="152"/>
      <c r="T9" s="163"/>
      <c r="U9" s="164"/>
      <c r="V9" s="154"/>
      <c r="W9" s="154" t="s">
        <v>64</v>
      </c>
      <c r="X9" s="154" t="s">
        <v>65</v>
      </c>
      <c r="Y9" s="154" t="s">
        <v>66</v>
      </c>
      <c r="Z9" s="156"/>
      <c r="AA9" s="154"/>
      <c r="AB9" s="154"/>
      <c r="AC9" s="154"/>
      <c r="AD9" s="154"/>
      <c r="AE9" s="154"/>
      <c r="AF9" s="154"/>
      <c r="AG9" s="154"/>
      <c r="AH9" s="153"/>
      <c r="AI9" s="11"/>
    </row>
    <row r="10" spans="1:35" x14ac:dyDescent="0.2">
      <c r="A10" s="139"/>
      <c r="B10" s="146"/>
      <c r="C10" s="147"/>
      <c r="D10" s="148"/>
      <c r="E10" s="149"/>
      <c r="F10" s="150"/>
      <c r="G10" s="151"/>
      <c r="H10" s="150"/>
      <c r="I10" s="150"/>
      <c r="J10" s="150"/>
      <c r="K10" s="150"/>
      <c r="L10" s="150"/>
      <c r="M10" s="151"/>
      <c r="N10" s="151"/>
      <c r="O10" s="150"/>
      <c r="P10" s="150"/>
      <c r="Q10" s="150"/>
      <c r="R10" s="150"/>
      <c r="S10" s="152"/>
      <c r="T10" s="163"/>
      <c r="U10" s="164"/>
      <c r="V10" s="154"/>
      <c r="W10" s="154"/>
      <c r="X10" s="154"/>
      <c r="Y10" s="154"/>
      <c r="Z10" s="156"/>
      <c r="AA10" s="154"/>
      <c r="AB10" s="154"/>
      <c r="AC10" s="154"/>
      <c r="AD10" s="154"/>
      <c r="AE10" s="154"/>
      <c r="AF10" s="154" t="s">
        <v>67</v>
      </c>
      <c r="AG10" s="154" t="s">
        <v>68</v>
      </c>
      <c r="AH10" s="153"/>
      <c r="AI10" s="11"/>
    </row>
    <row r="11" spans="1:35" ht="21" customHeight="1" x14ac:dyDescent="0.2">
      <c r="A11" s="139"/>
      <c r="B11" s="146"/>
      <c r="C11" s="147"/>
      <c r="D11" s="148"/>
      <c r="E11" s="149"/>
      <c r="F11" s="150"/>
      <c r="G11" s="151"/>
      <c r="H11" s="150"/>
      <c r="I11" s="150"/>
      <c r="J11" s="150"/>
      <c r="K11" s="150"/>
      <c r="L11" s="150"/>
      <c r="M11" s="151"/>
      <c r="N11" s="151"/>
      <c r="O11" s="150"/>
      <c r="P11" s="150"/>
      <c r="Q11" s="150"/>
      <c r="R11" s="150"/>
      <c r="S11" s="152"/>
      <c r="T11" s="163"/>
      <c r="U11" s="164"/>
      <c r="V11" s="154"/>
      <c r="W11" s="154"/>
      <c r="X11" s="154"/>
      <c r="Y11" s="154"/>
      <c r="Z11" s="156"/>
      <c r="AA11" s="154"/>
      <c r="AB11" s="29" t="s">
        <v>69</v>
      </c>
      <c r="AC11" s="154" t="s">
        <v>70</v>
      </c>
      <c r="AD11" s="154"/>
      <c r="AE11" s="154"/>
      <c r="AF11" s="155"/>
      <c r="AG11" s="155" t="s">
        <v>71</v>
      </c>
      <c r="AH11" s="153"/>
      <c r="AI11" s="11"/>
    </row>
    <row r="12" spans="1:35" ht="14.25" customHeight="1" x14ac:dyDescent="0.2">
      <c r="A12" s="139"/>
      <c r="B12" s="146"/>
      <c r="C12" s="147"/>
      <c r="D12" s="148"/>
      <c r="E12" s="149"/>
      <c r="F12" s="150"/>
      <c r="G12" s="151"/>
      <c r="H12" s="150"/>
      <c r="I12" s="20">
        <v>2023</v>
      </c>
      <c r="J12" s="20">
        <v>2024</v>
      </c>
      <c r="K12" s="20">
        <v>2025</v>
      </c>
      <c r="L12" s="20">
        <v>2026</v>
      </c>
      <c r="M12" s="151"/>
      <c r="N12" s="151"/>
      <c r="O12" s="150"/>
      <c r="P12" s="20">
        <v>2023</v>
      </c>
      <c r="Q12" s="20">
        <v>2024</v>
      </c>
      <c r="R12" s="20">
        <v>2025</v>
      </c>
      <c r="S12" s="21">
        <v>2026</v>
      </c>
      <c r="T12" s="163"/>
      <c r="U12" s="164"/>
      <c r="V12" s="154"/>
      <c r="W12" s="154"/>
      <c r="X12" s="154"/>
      <c r="Y12" s="154"/>
      <c r="Z12" s="156">
        <v>2017</v>
      </c>
      <c r="AA12" s="154">
        <v>2019</v>
      </c>
      <c r="AB12" s="29" t="s">
        <v>72</v>
      </c>
      <c r="AC12" s="29" t="s">
        <v>73</v>
      </c>
      <c r="AD12" s="29" t="s">
        <v>74</v>
      </c>
      <c r="AE12" s="29" t="s">
        <v>75</v>
      </c>
      <c r="AF12" s="155"/>
      <c r="AG12" s="155" t="s">
        <v>71</v>
      </c>
      <c r="AH12" s="153"/>
      <c r="AI12" s="11"/>
    </row>
    <row r="13" spans="1:35" ht="169.5" customHeight="1" x14ac:dyDescent="0.2">
      <c r="A13" s="120" t="s">
        <v>509</v>
      </c>
      <c r="B13" s="127" t="s">
        <v>165</v>
      </c>
      <c r="C13" s="127" t="s">
        <v>186</v>
      </c>
      <c r="D13" s="127" t="s">
        <v>166</v>
      </c>
      <c r="E13" s="24" t="s">
        <v>87</v>
      </c>
      <c r="F13" s="27" t="s">
        <v>497</v>
      </c>
      <c r="G13" s="26" t="s">
        <v>496</v>
      </c>
      <c r="H13" s="28" t="s">
        <v>116</v>
      </c>
      <c r="I13" s="28" t="s">
        <v>90</v>
      </c>
      <c r="J13" s="28" t="s">
        <v>89</v>
      </c>
      <c r="K13" s="28" t="s">
        <v>91</v>
      </c>
      <c r="L13" s="28" t="s">
        <v>92</v>
      </c>
      <c r="M13" s="26" t="s">
        <v>504</v>
      </c>
      <c r="N13" s="26" t="s">
        <v>93</v>
      </c>
      <c r="O13" s="28" t="s">
        <v>94</v>
      </c>
      <c r="P13" s="28">
        <v>60000</v>
      </c>
      <c r="Q13" s="28">
        <v>60000</v>
      </c>
      <c r="R13" s="28">
        <v>60000</v>
      </c>
      <c r="S13" s="38">
        <v>60000</v>
      </c>
      <c r="T13" s="34" t="s">
        <v>95</v>
      </c>
      <c r="U13" s="33" t="s">
        <v>96</v>
      </c>
      <c r="V13" s="36" t="s">
        <v>97</v>
      </c>
      <c r="W13" s="54" t="s">
        <v>100</v>
      </c>
      <c r="X13" s="54" t="s">
        <v>98</v>
      </c>
      <c r="Y13" s="36" t="s">
        <v>99</v>
      </c>
      <c r="Z13" s="35" t="s">
        <v>503</v>
      </c>
      <c r="AA13" s="36">
        <v>119.517</v>
      </c>
      <c r="AB13" s="36">
        <v>60000</v>
      </c>
      <c r="AC13" s="36">
        <v>60000</v>
      </c>
      <c r="AD13" s="36">
        <v>60000</v>
      </c>
      <c r="AE13" s="36">
        <v>60000</v>
      </c>
      <c r="AF13" s="37">
        <f>43497106382/1000000</f>
        <v>43497.106381999998</v>
      </c>
      <c r="AG13" s="36" t="s">
        <v>101</v>
      </c>
      <c r="AH13" s="30" t="s">
        <v>507</v>
      </c>
      <c r="AI13" s="11"/>
    </row>
    <row r="14" spans="1:35" ht="185.25" x14ac:dyDescent="0.2">
      <c r="A14" s="120" t="s">
        <v>510</v>
      </c>
      <c r="B14" s="128"/>
      <c r="C14" s="128"/>
      <c r="D14" s="128"/>
      <c r="E14" s="24" t="str">
        <f>E13</f>
        <v>Bienestar, Trabajo e Inclusión Social</v>
      </c>
      <c r="F14" s="27" t="s">
        <v>497</v>
      </c>
      <c r="G14" s="26" t="s">
        <v>496</v>
      </c>
      <c r="H14" s="27" t="s">
        <v>117</v>
      </c>
      <c r="I14" s="27" t="s">
        <v>118</v>
      </c>
      <c r="J14" s="27" t="s">
        <v>119</v>
      </c>
      <c r="K14" s="27" t="s">
        <v>120</v>
      </c>
      <c r="L14" s="27" t="s">
        <v>121</v>
      </c>
      <c r="M14" s="26" t="s">
        <v>499</v>
      </c>
      <c r="N14" s="26" t="s">
        <v>93</v>
      </c>
      <c r="O14" s="28" t="s">
        <v>146</v>
      </c>
      <c r="P14" s="51">
        <v>23042</v>
      </c>
      <c r="Q14" s="50">
        <v>23042</v>
      </c>
      <c r="R14" s="50">
        <v>23042</v>
      </c>
      <c r="S14" s="52">
        <v>23042</v>
      </c>
      <c r="T14" s="34" t="s">
        <v>95</v>
      </c>
      <c r="U14" s="33" t="s">
        <v>110</v>
      </c>
      <c r="V14" s="36" t="s">
        <v>97</v>
      </c>
      <c r="W14" s="54" t="s">
        <v>100</v>
      </c>
      <c r="X14" s="54" t="s">
        <v>500</v>
      </c>
      <c r="Y14" s="36" t="s">
        <v>99</v>
      </c>
      <c r="Z14" s="35" t="s">
        <v>503</v>
      </c>
      <c r="AA14" s="58">
        <v>45.116</v>
      </c>
      <c r="AB14" s="36">
        <v>23042</v>
      </c>
      <c r="AC14" s="36">
        <v>23042</v>
      </c>
      <c r="AD14" s="36">
        <v>23042</v>
      </c>
      <c r="AE14" s="36">
        <v>23042</v>
      </c>
      <c r="AF14" s="37">
        <f>16705525346/1000000</f>
        <v>16705.525345999999</v>
      </c>
      <c r="AG14" s="36" t="s">
        <v>101</v>
      </c>
      <c r="AH14" s="30" t="s">
        <v>507</v>
      </c>
      <c r="AI14" s="11"/>
    </row>
    <row r="15" spans="1:35" ht="185.25" x14ac:dyDescent="0.2">
      <c r="A15" s="120" t="s">
        <v>511</v>
      </c>
      <c r="B15" s="128"/>
      <c r="C15" s="128"/>
      <c r="D15" s="128"/>
      <c r="E15" s="24" t="str">
        <f t="shared" ref="E15:E51" si="0">E14</f>
        <v>Bienestar, Trabajo e Inclusión Social</v>
      </c>
      <c r="F15" s="27" t="s">
        <v>497</v>
      </c>
      <c r="G15" s="26" t="s">
        <v>496</v>
      </c>
      <c r="H15" s="49" t="s">
        <v>122</v>
      </c>
      <c r="I15" s="50" t="s">
        <v>124</v>
      </c>
      <c r="J15" s="50" t="s">
        <v>123</v>
      </c>
      <c r="K15" s="50" t="s">
        <v>125</v>
      </c>
      <c r="L15" s="50" t="s">
        <v>126</v>
      </c>
      <c r="M15" s="109" t="s">
        <v>499</v>
      </c>
      <c r="N15" s="26" t="s">
        <v>93</v>
      </c>
      <c r="O15" s="28" t="s">
        <v>147</v>
      </c>
      <c r="P15" s="28">
        <v>7118</v>
      </c>
      <c r="Q15" s="50">
        <v>7118</v>
      </c>
      <c r="R15" s="50">
        <v>7118</v>
      </c>
      <c r="S15" s="52">
        <v>7118</v>
      </c>
      <c r="T15" s="34" t="s">
        <v>95</v>
      </c>
      <c r="U15" s="33" t="s">
        <v>111</v>
      </c>
      <c r="V15" s="36" t="s">
        <v>97</v>
      </c>
      <c r="W15" s="54" t="s">
        <v>100</v>
      </c>
      <c r="X15" s="54" t="s">
        <v>501</v>
      </c>
      <c r="Y15" s="36" t="s">
        <v>99</v>
      </c>
      <c r="Z15" s="35" t="s">
        <v>503</v>
      </c>
      <c r="AA15" s="58">
        <v>15.385999999999999</v>
      </c>
      <c r="AB15" s="36">
        <v>7118</v>
      </c>
      <c r="AC15" s="36">
        <v>7118</v>
      </c>
      <c r="AD15" s="36">
        <v>7118</v>
      </c>
      <c r="AE15" s="36">
        <v>7118</v>
      </c>
      <c r="AF15" s="37">
        <f xml:space="preserve"> 5160869797/1000000</f>
        <v>5160.8697970000003</v>
      </c>
      <c r="AG15" s="36" t="s">
        <v>101</v>
      </c>
      <c r="AH15" s="30" t="s">
        <v>507</v>
      </c>
      <c r="AI15" s="11"/>
    </row>
    <row r="16" spans="1:35" s="14" customFormat="1" ht="185.25" x14ac:dyDescent="0.2">
      <c r="A16" s="120" t="s">
        <v>512</v>
      </c>
      <c r="B16" s="128"/>
      <c r="C16" s="128"/>
      <c r="D16" s="128"/>
      <c r="E16" s="24" t="str">
        <f t="shared" si="0"/>
        <v>Bienestar, Trabajo e Inclusión Social</v>
      </c>
      <c r="F16" s="27" t="s">
        <v>497</v>
      </c>
      <c r="G16" s="26" t="s">
        <v>496</v>
      </c>
      <c r="H16" s="49" t="s">
        <v>127</v>
      </c>
      <c r="I16" s="50" t="s">
        <v>128</v>
      </c>
      <c r="J16" s="50" t="s">
        <v>129</v>
      </c>
      <c r="K16" s="50" t="s">
        <v>130</v>
      </c>
      <c r="L16" s="50" t="s">
        <v>131</v>
      </c>
      <c r="M16" s="109" t="s">
        <v>499</v>
      </c>
      <c r="N16" s="26" t="s">
        <v>93</v>
      </c>
      <c r="O16" s="50" t="s">
        <v>148</v>
      </c>
      <c r="P16" s="50">
        <v>7344</v>
      </c>
      <c r="Q16" s="50">
        <v>7344</v>
      </c>
      <c r="R16" s="50">
        <v>7344</v>
      </c>
      <c r="S16" s="52">
        <v>7344</v>
      </c>
      <c r="T16" s="34" t="s">
        <v>95</v>
      </c>
      <c r="U16" s="33" t="s">
        <v>112</v>
      </c>
      <c r="V16" s="36" t="s">
        <v>97</v>
      </c>
      <c r="W16" s="54" t="s">
        <v>100</v>
      </c>
      <c r="X16" s="55" t="s">
        <v>152</v>
      </c>
      <c r="Y16" s="36" t="s">
        <v>99</v>
      </c>
      <c r="Z16" s="35" t="s">
        <v>503</v>
      </c>
      <c r="AA16" s="58">
        <v>15.218</v>
      </c>
      <c r="AB16" s="36">
        <v>7344</v>
      </c>
      <c r="AC16" s="36">
        <v>7344</v>
      </c>
      <c r="AD16" s="36">
        <v>7344</v>
      </c>
      <c r="AE16" s="36">
        <v>7344</v>
      </c>
      <c r="AF16" s="37">
        <f>5324365822/1000000</f>
        <v>5324.3658219999998</v>
      </c>
      <c r="AG16" s="36" t="s">
        <v>101</v>
      </c>
      <c r="AH16" s="30" t="s">
        <v>508</v>
      </c>
      <c r="AI16" s="13"/>
    </row>
    <row r="17" spans="1:34" s="15" customFormat="1" ht="185.25" x14ac:dyDescent="0.2">
      <c r="A17" s="120" t="s">
        <v>512</v>
      </c>
      <c r="B17" s="128"/>
      <c r="C17" s="128"/>
      <c r="D17" s="128"/>
      <c r="E17" s="24" t="str">
        <f t="shared" si="0"/>
        <v>Bienestar, Trabajo e Inclusión Social</v>
      </c>
      <c r="F17" s="27" t="s">
        <v>497</v>
      </c>
      <c r="G17" s="26" t="s">
        <v>496</v>
      </c>
      <c r="H17" s="49" t="s">
        <v>132</v>
      </c>
      <c r="I17" s="50" t="s">
        <v>133</v>
      </c>
      <c r="J17" s="50" t="s">
        <v>134</v>
      </c>
      <c r="K17" s="50" t="s">
        <v>135</v>
      </c>
      <c r="L17" s="50" t="s">
        <v>136</v>
      </c>
      <c r="M17" s="109" t="s">
        <v>499</v>
      </c>
      <c r="N17" s="26" t="s">
        <v>93</v>
      </c>
      <c r="O17" s="50" t="s">
        <v>149</v>
      </c>
      <c r="P17" s="50">
        <v>7844</v>
      </c>
      <c r="Q17" s="50">
        <v>7844</v>
      </c>
      <c r="R17" s="50">
        <v>7844</v>
      </c>
      <c r="S17" s="52">
        <v>7844</v>
      </c>
      <c r="T17" s="34" t="s">
        <v>95</v>
      </c>
      <c r="U17" s="33" t="s">
        <v>113</v>
      </c>
      <c r="V17" s="36" t="s">
        <v>97</v>
      </c>
      <c r="W17" s="54" t="s">
        <v>100</v>
      </c>
      <c r="X17" s="55" t="s">
        <v>153</v>
      </c>
      <c r="Y17" s="36" t="s">
        <v>99</v>
      </c>
      <c r="Z17" s="35" t="s">
        <v>503</v>
      </c>
      <c r="AA17" s="58">
        <v>15.997</v>
      </c>
      <c r="AB17" s="36">
        <v>7844</v>
      </c>
      <c r="AC17" s="36">
        <v>7844</v>
      </c>
      <c r="AD17" s="36">
        <v>7844</v>
      </c>
      <c r="AE17" s="36">
        <v>7844</v>
      </c>
      <c r="AF17" s="37">
        <f>5685569974/1000000</f>
        <v>5685.569974</v>
      </c>
      <c r="AG17" s="36" t="s">
        <v>101</v>
      </c>
      <c r="AH17" s="30" t="s">
        <v>508</v>
      </c>
    </row>
    <row r="18" spans="1:34" s="15" customFormat="1" ht="185.25" x14ac:dyDescent="0.2">
      <c r="A18" s="120" t="s">
        <v>512</v>
      </c>
      <c r="B18" s="128"/>
      <c r="C18" s="128"/>
      <c r="D18" s="128"/>
      <c r="E18" s="24" t="str">
        <f t="shared" si="0"/>
        <v>Bienestar, Trabajo e Inclusión Social</v>
      </c>
      <c r="F18" s="27" t="s">
        <v>497</v>
      </c>
      <c r="G18" s="26" t="s">
        <v>496</v>
      </c>
      <c r="H18" s="49" t="s">
        <v>137</v>
      </c>
      <c r="I18" s="50" t="s">
        <v>138</v>
      </c>
      <c r="J18" s="50" t="s">
        <v>139</v>
      </c>
      <c r="K18" s="50" t="s">
        <v>140</v>
      </c>
      <c r="L18" s="50" t="s">
        <v>141</v>
      </c>
      <c r="M18" s="109" t="s">
        <v>499</v>
      </c>
      <c r="N18" s="26" t="s">
        <v>93</v>
      </c>
      <c r="O18" s="53" t="s">
        <v>150</v>
      </c>
      <c r="P18" s="50">
        <v>6800</v>
      </c>
      <c r="Q18" s="50">
        <v>6800</v>
      </c>
      <c r="R18" s="50">
        <v>6800</v>
      </c>
      <c r="S18" s="52">
        <v>6800</v>
      </c>
      <c r="T18" s="34" t="s">
        <v>95</v>
      </c>
      <c r="U18" s="33" t="s">
        <v>114</v>
      </c>
      <c r="V18" s="36" t="s">
        <v>97</v>
      </c>
      <c r="W18" s="54" t="s">
        <v>100</v>
      </c>
      <c r="X18" s="54" t="s">
        <v>502</v>
      </c>
      <c r="Y18" s="36" t="s">
        <v>99</v>
      </c>
      <c r="Z18" s="35" t="s">
        <v>503</v>
      </c>
      <c r="AA18" s="58">
        <v>14.545999999999999</v>
      </c>
      <c r="AB18" s="36">
        <v>6800</v>
      </c>
      <c r="AC18" s="36">
        <v>6800</v>
      </c>
      <c r="AD18" s="36">
        <v>6800</v>
      </c>
      <c r="AE18" s="36">
        <v>6800</v>
      </c>
      <c r="AF18" s="37">
        <f>4928156744/1000000</f>
        <v>4928.1567439999999</v>
      </c>
      <c r="AG18" s="36" t="s">
        <v>101</v>
      </c>
      <c r="AH18" s="30" t="s">
        <v>507</v>
      </c>
    </row>
    <row r="19" spans="1:34" s="15" customFormat="1" ht="185.25" x14ac:dyDescent="0.2">
      <c r="A19" s="120" t="s">
        <v>512</v>
      </c>
      <c r="B19" s="129"/>
      <c r="C19" s="129"/>
      <c r="D19" s="129"/>
      <c r="E19" s="24" t="str">
        <f t="shared" si="0"/>
        <v>Bienestar, Trabajo e Inclusión Social</v>
      </c>
      <c r="F19" s="27" t="s">
        <v>497</v>
      </c>
      <c r="G19" s="26" t="s">
        <v>496</v>
      </c>
      <c r="H19" s="49" t="s">
        <v>142</v>
      </c>
      <c r="I19" s="50" t="s">
        <v>123</v>
      </c>
      <c r="J19" s="50" t="s">
        <v>143</v>
      </c>
      <c r="K19" s="50" t="s">
        <v>144</v>
      </c>
      <c r="L19" s="50" t="s">
        <v>145</v>
      </c>
      <c r="M19" s="109" t="s">
        <v>499</v>
      </c>
      <c r="N19" s="26" t="s">
        <v>93</v>
      </c>
      <c r="O19" s="50" t="s">
        <v>151</v>
      </c>
      <c r="P19" s="50">
        <v>7852</v>
      </c>
      <c r="Q19" s="50">
        <v>7852</v>
      </c>
      <c r="R19" s="50">
        <v>7852</v>
      </c>
      <c r="S19" s="52">
        <v>7852</v>
      </c>
      <c r="T19" s="34" t="s">
        <v>95</v>
      </c>
      <c r="U19" s="33" t="s">
        <v>115</v>
      </c>
      <c r="V19" s="36" t="s">
        <v>97</v>
      </c>
      <c r="W19" s="54" t="s">
        <v>100</v>
      </c>
      <c r="X19" s="55" t="s">
        <v>154</v>
      </c>
      <c r="Y19" s="36" t="s">
        <v>99</v>
      </c>
      <c r="Z19" s="35" t="s">
        <v>503</v>
      </c>
      <c r="AA19" s="58">
        <v>13.254</v>
      </c>
      <c r="AB19" s="36">
        <v>7852</v>
      </c>
      <c r="AC19" s="36">
        <v>7852</v>
      </c>
      <c r="AD19" s="36">
        <v>7852</v>
      </c>
      <c r="AE19" s="36">
        <v>7852</v>
      </c>
      <c r="AF19" s="37">
        <f>5692618699/1000000</f>
        <v>5692.6186989999997</v>
      </c>
      <c r="AG19" s="36" t="s">
        <v>101</v>
      </c>
      <c r="AH19" s="30" t="s">
        <v>507</v>
      </c>
    </row>
    <row r="20" spans="1:34" s="15" customFormat="1" ht="21.75" customHeight="1" x14ac:dyDescent="0.2">
      <c r="A20" s="42"/>
      <c r="B20" s="43"/>
      <c r="C20" s="40"/>
      <c r="D20" s="44"/>
      <c r="E20" s="45"/>
      <c r="F20" s="46"/>
      <c r="G20" s="104"/>
      <c r="H20" s="40"/>
      <c r="I20" s="40"/>
      <c r="J20" s="40"/>
      <c r="K20" s="40"/>
      <c r="L20" s="40"/>
      <c r="M20" s="110"/>
      <c r="N20" s="104"/>
      <c r="O20" s="40"/>
      <c r="P20" s="40"/>
      <c r="Q20" s="40"/>
      <c r="R20" s="40"/>
      <c r="S20" s="41"/>
      <c r="T20" s="82"/>
      <c r="U20" s="45"/>
      <c r="V20" s="48"/>
      <c r="W20" s="48"/>
      <c r="X20" s="40"/>
      <c r="Y20" s="40"/>
      <c r="Z20" s="104"/>
      <c r="AA20" s="40"/>
      <c r="AB20" s="40"/>
      <c r="AC20" s="40"/>
      <c r="AD20" s="40"/>
      <c r="AE20" s="40"/>
      <c r="AF20" s="40"/>
      <c r="AG20" s="116"/>
      <c r="AH20" s="41"/>
    </row>
    <row r="21" spans="1:34" s="15" customFormat="1" ht="171" x14ac:dyDescent="0.2">
      <c r="A21" s="120" t="s">
        <v>512</v>
      </c>
      <c r="B21" s="127" t="s">
        <v>165</v>
      </c>
      <c r="C21" s="124" t="s">
        <v>189</v>
      </c>
      <c r="D21" s="121" t="s">
        <v>166</v>
      </c>
      <c r="E21" s="24" t="str">
        <f>E15</f>
        <v>Bienestar, Trabajo e Inclusión Social</v>
      </c>
      <c r="F21" s="61" t="str">
        <f>F15</f>
        <v xml:space="preserve"> A) Aumentar la atención de los hogares en pobreza extrema mediante transferencias estatales que cubran las necesidades alimentarias de las personas.
</v>
      </c>
      <c r="G21" s="105" t="str">
        <f>G13</f>
        <v xml:space="preserve">Puntos porcentuales de hogares en pobreza extrema atendidos mediante    estatales según ENAHO
</v>
      </c>
      <c r="H21" s="28" t="s">
        <v>116</v>
      </c>
      <c r="I21" s="28" t="s">
        <v>90</v>
      </c>
      <c r="J21" s="28" t="s">
        <v>89</v>
      </c>
      <c r="K21" s="28" t="s">
        <v>91</v>
      </c>
      <c r="L21" s="28" t="s">
        <v>92</v>
      </c>
      <c r="M21" s="26" t="s">
        <v>504</v>
      </c>
      <c r="N21" s="26" t="s">
        <v>93</v>
      </c>
      <c r="O21" s="50" t="s">
        <v>158</v>
      </c>
      <c r="P21" s="51">
        <v>7000</v>
      </c>
      <c r="Q21" s="51">
        <v>14000</v>
      </c>
      <c r="R21" s="51">
        <v>21000</v>
      </c>
      <c r="S21" s="63">
        <v>28000</v>
      </c>
      <c r="T21" s="34" t="s">
        <v>95</v>
      </c>
      <c r="U21" s="60" t="str">
        <f>U15</f>
        <v>Protección y Promoción Social 12000002</v>
      </c>
      <c r="V21" s="58" t="str">
        <f>V17</f>
        <v>Transferencia Monetaria</v>
      </c>
      <c r="W21" s="55" t="s">
        <v>157</v>
      </c>
      <c r="X21" s="55" t="s">
        <v>170</v>
      </c>
      <c r="Y21" s="59" t="str">
        <f>Y15</f>
        <v>Hogares</v>
      </c>
      <c r="Z21" s="35" t="s">
        <v>156</v>
      </c>
      <c r="AA21" s="59">
        <v>14.516</v>
      </c>
      <c r="AB21" s="59">
        <v>7000</v>
      </c>
      <c r="AC21" s="59">
        <v>14000</v>
      </c>
      <c r="AD21" s="59">
        <v>21000</v>
      </c>
      <c r="AE21" s="59">
        <v>28000</v>
      </c>
      <c r="AF21" s="37">
        <v>5460</v>
      </c>
      <c r="AG21" s="36" t="str">
        <f>AG19</f>
        <v>FODESAF/IMAS/GOBIERNO CENTRAL</v>
      </c>
      <c r="AH21" s="30" t="s">
        <v>507</v>
      </c>
    </row>
    <row r="22" spans="1:34" s="15" customFormat="1" ht="171" x14ac:dyDescent="0.2">
      <c r="A22" s="120" t="s">
        <v>512</v>
      </c>
      <c r="B22" s="128"/>
      <c r="C22" s="125"/>
      <c r="D22" s="122"/>
      <c r="E22" s="24" t="str">
        <f t="shared" si="0"/>
        <v>Bienestar, Trabajo e Inclusión Social</v>
      </c>
      <c r="F22" s="49" t="str">
        <f>F21</f>
        <v xml:space="preserve"> A) Aumentar la atención de los hogares en pobreza extrema mediante transferencias estatales que cubran las necesidades alimentarias de las personas.
</v>
      </c>
      <c r="G22" s="105" t="str">
        <f t="shared" ref="G22:G27" si="1">G14</f>
        <v xml:space="preserve">Puntos porcentuales de hogares en pobreza extrema atendidos mediante    estatales según ENAHO
</v>
      </c>
      <c r="H22" s="27" t="s">
        <v>117</v>
      </c>
      <c r="I22" s="27" t="s">
        <v>118</v>
      </c>
      <c r="J22" s="27" t="s">
        <v>119</v>
      </c>
      <c r="K22" s="27" t="s">
        <v>120</v>
      </c>
      <c r="L22" s="27" t="s">
        <v>121</v>
      </c>
      <c r="M22" s="26" t="s">
        <v>504</v>
      </c>
      <c r="N22" s="26" t="s">
        <v>93</v>
      </c>
      <c r="O22" s="50" t="s">
        <v>159</v>
      </c>
      <c r="P22" s="50">
        <v>3115</v>
      </c>
      <c r="Q22" s="50">
        <v>6230</v>
      </c>
      <c r="R22" s="50">
        <v>9345</v>
      </c>
      <c r="S22" s="52">
        <v>12460</v>
      </c>
      <c r="T22" s="34" t="s">
        <v>95</v>
      </c>
      <c r="U22" s="60" t="str">
        <f t="shared" ref="U22:U27" si="2">U16</f>
        <v>Protección y Promoción Social 12000003</v>
      </c>
      <c r="V22" s="58" t="str">
        <f t="shared" ref="V22:V27" si="3">V18</f>
        <v>Transferencia Monetaria</v>
      </c>
      <c r="W22" s="55" t="s">
        <v>157</v>
      </c>
      <c r="X22" s="55" t="s">
        <v>171</v>
      </c>
      <c r="Y22" s="59" t="str">
        <f t="shared" ref="Y22:Y27" si="4">Y16</f>
        <v>Hogares</v>
      </c>
      <c r="Z22" s="35" t="s">
        <v>156</v>
      </c>
      <c r="AA22" s="59">
        <v>5179</v>
      </c>
      <c r="AB22" s="59">
        <v>3115</v>
      </c>
      <c r="AC22" s="59">
        <v>6230</v>
      </c>
      <c r="AD22" s="59">
        <v>9345</v>
      </c>
      <c r="AE22" s="59">
        <v>12460</v>
      </c>
      <c r="AF22" s="37">
        <f>2429700000/1000000</f>
        <v>2429.6999999999998</v>
      </c>
      <c r="AG22" s="36" t="str">
        <f t="shared" ref="AG22:AG27" si="5">AG21</f>
        <v>FODESAF/IMAS/GOBIERNO CENTRAL</v>
      </c>
      <c r="AH22" s="32"/>
    </row>
    <row r="23" spans="1:34" s="15" customFormat="1" ht="171" x14ac:dyDescent="0.2">
      <c r="A23" s="120" t="s">
        <v>512</v>
      </c>
      <c r="B23" s="128"/>
      <c r="C23" s="125"/>
      <c r="D23" s="122"/>
      <c r="E23" s="24" t="str">
        <f t="shared" si="0"/>
        <v>Bienestar, Trabajo e Inclusión Social</v>
      </c>
      <c r="F23" s="49" t="str">
        <f t="shared" ref="F23:F27" si="6">F22</f>
        <v xml:space="preserve"> A) Aumentar la atención de los hogares en pobreza extrema mediante transferencias estatales que cubran las necesidades alimentarias de las personas.
</v>
      </c>
      <c r="G23" s="105" t="str">
        <f t="shared" si="1"/>
        <v xml:space="preserve">Puntos porcentuales de hogares en pobreza extrema atendidos mediante    estatales según ENAHO
</v>
      </c>
      <c r="H23" s="49" t="s">
        <v>122</v>
      </c>
      <c r="I23" s="50" t="s">
        <v>124</v>
      </c>
      <c r="J23" s="50" t="s">
        <v>123</v>
      </c>
      <c r="K23" s="50" t="s">
        <v>125</v>
      </c>
      <c r="L23" s="50" t="s">
        <v>126</v>
      </c>
      <c r="M23" s="26" t="s">
        <v>504</v>
      </c>
      <c r="N23" s="26" t="s">
        <v>93</v>
      </c>
      <c r="O23" s="50" t="s">
        <v>160</v>
      </c>
      <c r="P23" s="50">
        <v>651</v>
      </c>
      <c r="Q23" s="50">
        <v>1302</v>
      </c>
      <c r="R23" s="50">
        <v>1953</v>
      </c>
      <c r="S23" s="52">
        <v>2604</v>
      </c>
      <c r="T23" s="34" t="s">
        <v>95</v>
      </c>
      <c r="U23" s="60" t="str">
        <f t="shared" si="2"/>
        <v>Protección y Promoción Social 12000004</v>
      </c>
      <c r="V23" s="58" t="str">
        <f t="shared" si="3"/>
        <v>Transferencia Monetaria</v>
      </c>
      <c r="W23" s="55" t="s">
        <v>157</v>
      </c>
      <c r="X23" s="55" t="s">
        <v>172</v>
      </c>
      <c r="Y23" s="59" t="str">
        <f t="shared" si="4"/>
        <v>Hogares</v>
      </c>
      <c r="Z23" s="35" t="s">
        <v>156</v>
      </c>
      <c r="AA23" s="59">
        <v>1953</v>
      </c>
      <c r="AB23" s="59">
        <v>651</v>
      </c>
      <c r="AC23" s="59">
        <v>1302</v>
      </c>
      <c r="AD23" s="59">
        <v>1953</v>
      </c>
      <c r="AE23" s="59">
        <v>2604</v>
      </c>
      <c r="AF23" s="37">
        <f>507780000/1000000</f>
        <v>507.78</v>
      </c>
      <c r="AG23" s="36" t="str">
        <f t="shared" si="5"/>
        <v>FODESAF/IMAS/GOBIERNO CENTRAL</v>
      </c>
      <c r="AH23" s="32"/>
    </row>
    <row r="24" spans="1:34" s="15" customFormat="1" ht="171" x14ac:dyDescent="0.2">
      <c r="A24" s="120" t="s">
        <v>512</v>
      </c>
      <c r="B24" s="128"/>
      <c r="C24" s="125"/>
      <c r="D24" s="122"/>
      <c r="E24" s="24" t="str">
        <f t="shared" si="0"/>
        <v>Bienestar, Trabajo e Inclusión Social</v>
      </c>
      <c r="F24" s="49" t="str">
        <f t="shared" si="6"/>
        <v xml:space="preserve"> A) Aumentar la atención de los hogares en pobreza extrema mediante transferencias estatales que cubran las necesidades alimentarias de las personas.
</v>
      </c>
      <c r="G24" s="105" t="str">
        <f t="shared" si="1"/>
        <v xml:space="preserve">Puntos porcentuales de hogares en pobreza extrema atendidos mediante    estatales según ENAHO
</v>
      </c>
      <c r="H24" s="49" t="s">
        <v>127</v>
      </c>
      <c r="I24" s="50" t="s">
        <v>128</v>
      </c>
      <c r="J24" s="50" t="s">
        <v>129</v>
      </c>
      <c r="K24" s="50" t="s">
        <v>130</v>
      </c>
      <c r="L24" s="50" t="s">
        <v>131</v>
      </c>
      <c r="M24" s="26" t="s">
        <v>504</v>
      </c>
      <c r="N24" s="26" t="s">
        <v>93</v>
      </c>
      <c r="O24" s="50" t="s">
        <v>161</v>
      </c>
      <c r="P24" s="50">
        <v>637</v>
      </c>
      <c r="Q24" s="50">
        <v>1274</v>
      </c>
      <c r="R24" s="50">
        <v>1911</v>
      </c>
      <c r="S24" s="52">
        <v>2548</v>
      </c>
      <c r="T24" s="34" t="s">
        <v>95</v>
      </c>
      <c r="U24" s="60" t="str">
        <f t="shared" si="2"/>
        <v>Protección y Promoción Social 12000005</v>
      </c>
      <c r="V24" s="58" t="str">
        <f>V23</f>
        <v>Transferencia Monetaria</v>
      </c>
      <c r="W24" s="55" t="s">
        <v>157</v>
      </c>
      <c r="X24" s="55" t="s">
        <v>173</v>
      </c>
      <c r="Y24" s="59" t="str">
        <f t="shared" si="4"/>
        <v>Hogares</v>
      </c>
      <c r="Z24" s="35" t="s">
        <v>156</v>
      </c>
      <c r="AA24" s="59">
        <v>1743</v>
      </c>
      <c r="AB24" s="59">
        <v>637</v>
      </c>
      <c r="AC24" s="59">
        <v>1274</v>
      </c>
      <c r="AD24" s="59">
        <v>1911</v>
      </c>
      <c r="AE24" s="59">
        <v>2548</v>
      </c>
      <c r="AF24" s="37">
        <f>496860000/1000000</f>
        <v>496.86</v>
      </c>
      <c r="AG24" s="36" t="str">
        <f t="shared" si="5"/>
        <v>FODESAF/IMAS/GOBIERNO CENTRAL</v>
      </c>
      <c r="AH24" s="32"/>
    </row>
    <row r="25" spans="1:34" s="15" customFormat="1" ht="171.75" thickBot="1" x14ac:dyDescent="0.25">
      <c r="A25" s="120" t="s">
        <v>512</v>
      </c>
      <c r="B25" s="128"/>
      <c r="C25" s="125"/>
      <c r="D25" s="122"/>
      <c r="E25" s="24" t="str">
        <f t="shared" si="0"/>
        <v>Bienestar, Trabajo e Inclusión Social</v>
      </c>
      <c r="F25" s="49" t="str">
        <f>F24</f>
        <v xml:space="preserve"> A) Aumentar la atención de los hogares en pobreza extrema mediante transferencias estatales que cubran las necesidades alimentarias de las personas.
</v>
      </c>
      <c r="G25" s="105" t="str">
        <f t="shared" si="1"/>
        <v xml:space="preserve">Puntos porcentuales de hogares en pobreza extrema atendidos mediante    estatales según ENAHO
</v>
      </c>
      <c r="H25" s="49" t="s">
        <v>132</v>
      </c>
      <c r="I25" s="50" t="s">
        <v>133</v>
      </c>
      <c r="J25" s="50" t="s">
        <v>134</v>
      </c>
      <c r="K25" s="50" t="s">
        <v>135</v>
      </c>
      <c r="L25" s="50" t="s">
        <v>136</v>
      </c>
      <c r="M25" s="26" t="s">
        <v>504</v>
      </c>
      <c r="N25" s="26" t="s">
        <v>93</v>
      </c>
      <c r="O25" s="62" t="s">
        <v>162</v>
      </c>
      <c r="P25" s="65">
        <v>959</v>
      </c>
      <c r="Q25" s="65">
        <v>1918</v>
      </c>
      <c r="R25" s="65">
        <v>2877</v>
      </c>
      <c r="S25" s="66">
        <v>3836</v>
      </c>
      <c r="T25" s="34" t="s">
        <v>95</v>
      </c>
      <c r="U25" s="60" t="str">
        <f t="shared" si="2"/>
        <v>Protección y Promoción Social 12000006</v>
      </c>
      <c r="V25" s="58" t="str">
        <f t="shared" si="3"/>
        <v>Transferencia Monetaria</v>
      </c>
      <c r="W25" s="55" t="s">
        <v>157</v>
      </c>
      <c r="X25" s="55" t="s">
        <v>174</v>
      </c>
      <c r="Y25" s="59" t="str">
        <f t="shared" si="4"/>
        <v>Hogares</v>
      </c>
      <c r="Z25" s="35" t="s">
        <v>156</v>
      </c>
      <c r="AA25" s="59">
        <v>2461</v>
      </c>
      <c r="AB25" s="59">
        <v>959</v>
      </c>
      <c r="AC25" s="59">
        <v>1918</v>
      </c>
      <c r="AD25" s="59">
        <v>2877</v>
      </c>
      <c r="AE25" s="59">
        <v>3836</v>
      </c>
      <c r="AF25" s="37">
        <f>748020000/1000000</f>
        <v>748.02</v>
      </c>
      <c r="AG25" s="36" t="str">
        <f t="shared" si="5"/>
        <v>FODESAF/IMAS/GOBIERNO CENTRAL</v>
      </c>
      <c r="AH25" s="31"/>
    </row>
    <row r="26" spans="1:34" s="15" customFormat="1" ht="171.75" thickBot="1" x14ac:dyDescent="0.25">
      <c r="A26" s="120" t="s">
        <v>512</v>
      </c>
      <c r="B26" s="128"/>
      <c r="C26" s="125"/>
      <c r="D26" s="122"/>
      <c r="E26" s="24" t="str">
        <f t="shared" si="0"/>
        <v>Bienestar, Trabajo e Inclusión Social</v>
      </c>
      <c r="F26" s="49" t="str">
        <f t="shared" si="6"/>
        <v xml:space="preserve"> A) Aumentar la atención de los hogares en pobreza extrema mediante transferencias estatales que cubran las necesidades alimentarias de las personas.
</v>
      </c>
      <c r="G26" s="105" t="str">
        <f>G18</f>
        <v xml:space="preserve">Puntos porcentuales de hogares en pobreza extrema atendidos mediante    estatales según ENAHO
</v>
      </c>
      <c r="H26" s="49" t="s">
        <v>137</v>
      </c>
      <c r="I26" s="50" t="s">
        <v>138</v>
      </c>
      <c r="J26" s="50" t="s">
        <v>139</v>
      </c>
      <c r="K26" s="50" t="s">
        <v>140</v>
      </c>
      <c r="L26" s="50" t="s">
        <v>141</v>
      </c>
      <c r="M26" s="26" t="s">
        <v>504</v>
      </c>
      <c r="N26" s="26" t="s">
        <v>93</v>
      </c>
      <c r="O26" s="62" t="s">
        <v>163</v>
      </c>
      <c r="P26" s="67">
        <v>805</v>
      </c>
      <c r="Q26" s="67">
        <v>1610</v>
      </c>
      <c r="R26" s="67">
        <v>2415</v>
      </c>
      <c r="S26" s="67">
        <v>3220</v>
      </c>
      <c r="T26" s="73" t="s">
        <v>95</v>
      </c>
      <c r="U26" s="60" t="str">
        <f>U25</f>
        <v>Protección y Promoción Social 12000006</v>
      </c>
      <c r="V26" s="58" t="str">
        <f t="shared" si="3"/>
        <v>Transferencia Monetaria</v>
      </c>
      <c r="W26" s="55" t="s">
        <v>157</v>
      </c>
      <c r="X26" s="55" t="s">
        <v>175</v>
      </c>
      <c r="Y26" s="59" t="str">
        <f>Y27</f>
        <v>Hogares</v>
      </c>
      <c r="Z26" s="35" t="s">
        <v>156</v>
      </c>
      <c r="AA26" s="70">
        <v>2357</v>
      </c>
      <c r="AB26" s="70">
        <v>805</v>
      </c>
      <c r="AC26" s="70">
        <v>1610</v>
      </c>
      <c r="AD26" s="70">
        <v>2415</v>
      </c>
      <c r="AE26" s="70">
        <v>3220</v>
      </c>
      <c r="AF26" s="37">
        <f>627900000/1000000</f>
        <v>627.9</v>
      </c>
      <c r="AG26" s="117" t="str">
        <f t="shared" si="5"/>
        <v>FODESAF/IMAS/GOBIERNO CENTRAL</v>
      </c>
      <c r="AH26" s="57"/>
    </row>
    <row r="27" spans="1:34" s="15" customFormat="1" ht="171.75" thickBot="1" x14ac:dyDescent="0.25">
      <c r="A27" s="120" t="s">
        <v>512</v>
      </c>
      <c r="B27" s="129"/>
      <c r="C27" s="126"/>
      <c r="D27" s="123"/>
      <c r="E27" s="24" t="str">
        <f t="shared" si="0"/>
        <v>Bienestar, Trabajo e Inclusión Social</v>
      </c>
      <c r="F27" s="49" t="str">
        <f t="shared" si="6"/>
        <v xml:space="preserve"> A) Aumentar la atención de los hogares en pobreza extrema mediante transferencias estatales que cubran las necesidades alimentarias de las personas.
</v>
      </c>
      <c r="G27" s="105" t="str">
        <f t="shared" si="1"/>
        <v xml:space="preserve">Puntos porcentuales de hogares en pobreza extrema atendidos mediante    estatales según ENAHO
</v>
      </c>
      <c r="H27" s="49" t="s">
        <v>142</v>
      </c>
      <c r="I27" s="50" t="s">
        <v>123</v>
      </c>
      <c r="J27" s="50" t="s">
        <v>143</v>
      </c>
      <c r="K27" s="50" t="s">
        <v>144</v>
      </c>
      <c r="L27" s="50" t="s">
        <v>145</v>
      </c>
      <c r="M27" s="26" t="s">
        <v>504</v>
      </c>
      <c r="N27" s="26" t="s">
        <v>93</v>
      </c>
      <c r="O27" s="62" t="s">
        <v>164</v>
      </c>
      <c r="P27" s="67">
        <v>833</v>
      </c>
      <c r="Q27" s="67">
        <v>1666</v>
      </c>
      <c r="R27" s="67">
        <v>2499</v>
      </c>
      <c r="S27" s="67">
        <v>3332</v>
      </c>
      <c r="T27" s="73" t="s">
        <v>95</v>
      </c>
      <c r="U27" s="60" t="str">
        <f t="shared" si="2"/>
        <v>Protección y Promoción Social 12000002</v>
      </c>
      <c r="V27" s="58" t="str">
        <f t="shared" si="3"/>
        <v>Transferencia Monetaria</v>
      </c>
      <c r="W27" s="55" t="s">
        <v>157</v>
      </c>
      <c r="X27" s="55" t="s">
        <v>176</v>
      </c>
      <c r="Y27" s="59" t="str">
        <f t="shared" si="4"/>
        <v>Hogares</v>
      </c>
      <c r="Z27" s="35" t="s">
        <v>156</v>
      </c>
      <c r="AA27" s="70">
        <v>823</v>
      </c>
      <c r="AB27" s="70">
        <v>833</v>
      </c>
      <c r="AC27" s="70">
        <v>1666</v>
      </c>
      <c r="AD27" s="70">
        <v>2499</v>
      </c>
      <c r="AE27" s="70">
        <v>3332</v>
      </c>
      <c r="AF27" s="37">
        <f>649740000/1000000</f>
        <v>649.74</v>
      </c>
      <c r="AG27" s="117" t="str">
        <f t="shared" si="5"/>
        <v>FODESAF/IMAS/GOBIERNO CENTRAL</v>
      </c>
      <c r="AH27" s="57"/>
    </row>
    <row r="28" spans="1:34" s="15" customFormat="1" ht="15.75" customHeight="1" x14ac:dyDescent="0.2">
      <c r="A28" s="56"/>
      <c r="B28" s="56"/>
      <c r="C28" s="56"/>
      <c r="D28" s="56"/>
      <c r="E28" s="39"/>
      <c r="F28" s="56"/>
      <c r="G28" s="106"/>
      <c r="H28" s="56"/>
      <c r="I28" s="56"/>
      <c r="J28" s="56"/>
      <c r="K28" s="56"/>
      <c r="L28" s="56"/>
      <c r="M28" s="106"/>
      <c r="N28" s="106"/>
      <c r="O28" s="56"/>
      <c r="P28" s="56"/>
      <c r="Q28" s="56"/>
      <c r="R28" s="56"/>
      <c r="S28" s="56"/>
      <c r="T28" s="82"/>
      <c r="U28" s="56"/>
      <c r="V28" s="56"/>
      <c r="W28" s="56"/>
      <c r="X28" s="56"/>
      <c r="Y28" s="56"/>
      <c r="Z28" s="106"/>
      <c r="AA28" s="56"/>
      <c r="AB28" s="56"/>
      <c r="AC28" s="56"/>
      <c r="AD28" s="56"/>
      <c r="AE28" s="56"/>
      <c r="AF28" s="56"/>
      <c r="AG28" s="118"/>
      <c r="AH28" s="56"/>
    </row>
    <row r="29" spans="1:34" s="15" customFormat="1" ht="185.25" x14ac:dyDescent="0.2">
      <c r="A29" s="120" t="s">
        <v>512</v>
      </c>
      <c r="B29" s="127" t="s">
        <v>167</v>
      </c>
      <c r="C29" s="124" t="s">
        <v>187</v>
      </c>
      <c r="D29" s="121" t="s">
        <v>168</v>
      </c>
      <c r="E29" s="24" t="str">
        <f>E27</f>
        <v>Bienestar, Trabajo e Inclusión Social</v>
      </c>
      <c r="F29" s="49" t="s">
        <v>498</v>
      </c>
      <c r="G29" s="105" t="s">
        <v>184</v>
      </c>
      <c r="H29" s="71">
        <v>0</v>
      </c>
      <c r="I29" s="67">
        <v>4008</v>
      </c>
      <c r="J29" s="67">
        <v>5050</v>
      </c>
      <c r="K29" s="67">
        <v>6100</v>
      </c>
      <c r="L29" s="67">
        <v>7160</v>
      </c>
      <c r="M29" s="26" t="s">
        <v>103</v>
      </c>
      <c r="N29" s="26" t="s">
        <v>185</v>
      </c>
      <c r="O29" s="72">
        <v>0</v>
      </c>
      <c r="P29" s="67">
        <v>2000</v>
      </c>
      <c r="Q29" s="67">
        <v>3500</v>
      </c>
      <c r="R29" s="67">
        <v>5000</v>
      </c>
      <c r="S29" s="67">
        <v>6000</v>
      </c>
      <c r="T29" s="73" t="s">
        <v>95</v>
      </c>
      <c r="U29" s="54" t="str">
        <f>U27</f>
        <v>Protección y Promoción Social 12000002</v>
      </c>
      <c r="V29" s="59" t="str">
        <f>V27</f>
        <v>Transferencia Monetaria</v>
      </c>
      <c r="W29" s="69" t="s">
        <v>178</v>
      </c>
      <c r="X29" s="55" t="s">
        <v>179</v>
      </c>
      <c r="Y29" s="59" t="s">
        <v>177</v>
      </c>
      <c r="Z29" s="35" t="s">
        <v>102</v>
      </c>
      <c r="AA29" s="70">
        <v>0</v>
      </c>
      <c r="AB29" s="70">
        <v>2000</v>
      </c>
      <c r="AC29" s="70">
        <v>3500</v>
      </c>
      <c r="AD29" s="70">
        <v>5000</v>
      </c>
      <c r="AE29" s="70">
        <v>6000</v>
      </c>
      <c r="AF29" s="37">
        <f>SUM(AF30:AF35)</f>
        <v>630</v>
      </c>
      <c r="AG29" s="117" t="str">
        <f>AG23</f>
        <v>FODESAF/IMAS/GOBIERNO CENTRAL</v>
      </c>
      <c r="AH29" s="57"/>
    </row>
    <row r="30" spans="1:34" s="15" customFormat="1" ht="185.25" x14ac:dyDescent="0.2">
      <c r="A30" s="120" t="s">
        <v>512</v>
      </c>
      <c r="B30" s="128"/>
      <c r="C30" s="125"/>
      <c r="D30" s="122"/>
      <c r="E30" s="24" t="str">
        <f t="shared" si="0"/>
        <v>Bienestar, Trabajo e Inclusión Social</v>
      </c>
      <c r="F30" s="49" t="s">
        <v>498</v>
      </c>
      <c r="G30" s="105" t="s">
        <v>184</v>
      </c>
      <c r="H30" s="71">
        <v>0</v>
      </c>
      <c r="I30" s="72" t="s">
        <v>188</v>
      </c>
      <c r="J30" s="72" t="s">
        <v>188</v>
      </c>
      <c r="K30" s="72" t="s">
        <v>188</v>
      </c>
      <c r="L30" s="72" t="s">
        <v>188</v>
      </c>
      <c r="M30" s="26" t="s">
        <v>103</v>
      </c>
      <c r="N30" s="26" t="s">
        <v>185</v>
      </c>
      <c r="O30" s="72">
        <v>0</v>
      </c>
      <c r="P30" s="67">
        <v>949</v>
      </c>
      <c r="Q30" s="67">
        <v>1660</v>
      </c>
      <c r="R30" s="67">
        <v>2373</v>
      </c>
      <c r="S30" s="67">
        <v>2847</v>
      </c>
      <c r="T30" s="73" t="s">
        <v>95</v>
      </c>
      <c r="U30" s="64" t="str">
        <f>U29</f>
        <v>Protección y Promoción Social 12000002</v>
      </c>
      <c r="V30" s="59">
        <f t="shared" ref="V30:V35" si="7">V28</f>
        <v>0</v>
      </c>
      <c r="W30" s="69" t="str">
        <f t="shared" ref="W30:W35" si="8">W29</f>
        <v xml:space="preserve"> Mujeres en situación de pobreza extrema y pobreza, cuidadoras de personas con dependencia severa, que cuentan con al menos una transferencia monetaria como una forma de reconocimiento al valor de su trabajo como cuidadoras, según el registro de SINIRUBE, a nivel nacional y regional.</v>
      </c>
      <c r="X30" s="55" t="s">
        <v>180</v>
      </c>
      <c r="Y30" s="59" t="s">
        <v>177</v>
      </c>
      <c r="Z30" s="35" t="s">
        <v>102</v>
      </c>
      <c r="AA30" s="70">
        <v>0</v>
      </c>
      <c r="AB30" s="70">
        <v>949</v>
      </c>
      <c r="AC30" s="70">
        <v>1660</v>
      </c>
      <c r="AD30" s="70">
        <v>2373</v>
      </c>
      <c r="AE30" s="70">
        <v>2847</v>
      </c>
      <c r="AF30" s="37">
        <f>298935000/1000000</f>
        <v>298.935</v>
      </c>
      <c r="AG30" s="117" t="str">
        <f>AG29</f>
        <v>FODESAF/IMAS/GOBIERNO CENTRAL</v>
      </c>
      <c r="AH30" s="57"/>
    </row>
    <row r="31" spans="1:34" s="15" customFormat="1" ht="185.25" x14ac:dyDescent="0.2">
      <c r="A31" s="120" t="s">
        <v>512</v>
      </c>
      <c r="B31" s="128"/>
      <c r="C31" s="125"/>
      <c r="D31" s="122"/>
      <c r="E31" s="25" t="str">
        <f t="shared" si="0"/>
        <v>Bienestar, Trabajo e Inclusión Social</v>
      </c>
      <c r="F31" s="49" t="s">
        <v>498</v>
      </c>
      <c r="G31" s="105" t="s">
        <v>184</v>
      </c>
      <c r="H31" s="71">
        <v>0</v>
      </c>
      <c r="I31" s="72" t="s">
        <v>188</v>
      </c>
      <c r="J31" s="72" t="s">
        <v>188</v>
      </c>
      <c r="K31" s="72" t="s">
        <v>188</v>
      </c>
      <c r="L31" s="72" t="s">
        <v>188</v>
      </c>
      <c r="M31" s="26" t="s">
        <v>103</v>
      </c>
      <c r="N31" s="26" t="s">
        <v>185</v>
      </c>
      <c r="O31" s="72">
        <v>0</v>
      </c>
      <c r="P31" s="67">
        <v>213</v>
      </c>
      <c r="Q31" s="67">
        <v>373</v>
      </c>
      <c r="R31" s="67">
        <v>533</v>
      </c>
      <c r="S31" s="67">
        <v>639</v>
      </c>
      <c r="T31" s="73" t="s">
        <v>95</v>
      </c>
      <c r="U31" s="64" t="str">
        <f>U29</f>
        <v>Protección y Promoción Social 12000002</v>
      </c>
      <c r="V31" s="59" t="str">
        <f t="shared" si="7"/>
        <v>Transferencia Monetaria</v>
      </c>
      <c r="W31" s="69" t="str">
        <f t="shared" si="8"/>
        <v xml:space="preserve"> Mujeres en situación de pobreza extrema y pobreza, cuidadoras de personas con dependencia severa, que cuentan con al menos una transferencia monetaria como una forma de reconocimiento al valor de su trabajo como cuidadoras, según el registro de SINIRUBE, a nivel nacional y regional.</v>
      </c>
      <c r="X31" s="55" t="s">
        <v>505</v>
      </c>
      <c r="Y31" s="59" t="s">
        <v>177</v>
      </c>
      <c r="Z31" s="35" t="s">
        <v>102</v>
      </c>
      <c r="AA31" s="70">
        <v>0</v>
      </c>
      <c r="AB31" s="70">
        <v>213</v>
      </c>
      <c r="AC31" s="70">
        <v>373</v>
      </c>
      <c r="AD31" s="70">
        <v>533</v>
      </c>
      <c r="AE31" s="70">
        <v>639</v>
      </c>
      <c r="AF31" s="37">
        <f>67095000/1000000</f>
        <v>67.094999999999999</v>
      </c>
      <c r="AG31" s="117" t="str">
        <f>AG30</f>
        <v>FODESAF/IMAS/GOBIERNO CENTRAL</v>
      </c>
      <c r="AH31" s="68"/>
    </row>
    <row r="32" spans="1:34" s="15" customFormat="1" ht="185.25" x14ac:dyDescent="0.2">
      <c r="A32" s="120" t="s">
        <v>512</v>
      </c>
      <c r="B32" s="128"/>
      <c r="C32" s="125"/>
      <c r="D32" s="122"/>
      <c r="E32" s="25" t="str">
        <f t="shared" si="0"/>
        <v>Bienestar, Trabajo e Inclusión Social</v>
      </c>
      <c r="F32" s="49" t="s">
        <v>498</v>
      </c>
      <c r="G32" s="105" t="s">
        <v>184</v>
      </c>
      <c r="H32" s="71">
        <v>0</v>
      </c>
      <c r="I32" s="72" t="s">
        <v>188</v>
      </c>
      <c r="J32" s="72" t="s">
        <v>188</v>
      </c>
      <c r="K32" s="72" t="s">
        <v>188</v>
      </c>
      <c r="L32" s="72" t="s">
        <v>188</v>
      </c>
      <c r="M32" s="26" t="s">
        <v>103</v>
      </c>
      <c r="N32" s="26" t="s">
        <v>185</v>
      </c>
      <c r="O32" s="72">
        <v>0</v>
      </c>
      <c r="P32" s="67">
        <v>118</v>
      </c>
      <c r="Q32" s="67">
        <v>207</v>
      </c>
      <c r="R32" s="67">
        <v>295</v>
      </c>
      <c r="S32" s="67">
        <v>354</v>
      </c>
      <c r="T32" s="73" t="s">
        <v>95</v>
      </c>
      <c r="U32" s="64" t="str">
        <f>U29</f>
        <v>Protección y Promoción Social 12000002</v>
      </c>
      <c r="V32" s="59" t="str">
        <f>V31</f>
        <v>Transferencia Monetaria</v>
      </c>
      <c r="W32" s="69" t="str">
        <f t="shared" si="8"/>
        <v xml:space="preserve"> Mujeres en situación de pobreza extrema y pobreza, cuidadoras de personas con dependencia severa, que cuentan con al menos una transferencia monetaria como una forma de reconocimiento al valor de su trabajo como cuidadoras, según el registro de SINIRUBE, a nivel nacional y regional.</v>
      </c>
      <c r="X32" s="55" t="s">
        <v>181</v>
      </c>
      <c r="Y32" s="59" t="s">
        <v>177</v>
      </c>
      <c r="Z32" s="113" t="s">
        <v>102</v>
      </c>
      <c r="AA32" s="70">
        <v>0</v>
      </c>
      <c r="AB32" s="70">
        <v>118</v>
      </c>
      <c r="AC32" s="70">
        <v>207</v>
      </c>
      <c r="AD32" s="70">
        <v>295</v>
      </c>
      <c r="AE32" s="70">
        <v>354</v>
      </c>
      <c r="AF32" s="37">
        <f>37170000/1000000</f>
        <v>37.17</v>
      </c>
      <c r="AG32" s="117" t="str">
        <f>AG29</f>
        <v>FODESAF/IMAS/GOBIERNO CENTRAL</v>
      </c>
      <c r="AH32" s="68"/>
    </row>
    <row r="33" spans="1:34" s="15" customFormat="1" ht="185.25" x14ac:dyDescent="0.2">
      <c r="A33" s="120" t="s">
        <v>512</v>
      </c>
      <c r="B33" s="128"/>
      <c r="C33" s="125"/>
      <c r="D33" s="122"/>
      <c r="E33" s="24" t="str">
        <f t="shared" si="0"/>
        <v>Bienestar, Trabajo e Inclusión Social</v>
      </c>
      <c r="F33" s="49" t="s">
        <v>498</v>
      </c>
      <c r="G33" s="105" t="s">
        <v>184</v>
      </c>
      <c r="H33" s="71">
        <v>0</v>
      </c>
      <c r="I33" s="72" t="s">
        <v>188</v>
      </c>
      <c r="J33" s="72" t="s">
        <v>188</v>
      </c>
      <c r="K33" s="72" t="s">
        <v>188</v>
      </c>
      <c r="L33" s="72" t="s">
        <v>188</v>
      </c>
      <c r="M33" s="111" t="s">
        <v>103</v>
      </c>
      <c r="N33" s="26" t="s">
        <v>185</v>
      </c>
      <c r="O33" s="72">
        <v>0</v>
      </c>
      <c r="P33" s="67">
        <v>160</v>
      </c>
      <c r="Q33" s="67">
        <v>280</v>
      </c>
      <c r="R33" s="67">
        <v>400</v>
      </c>
      <c r="S33" s="67">
        <v>480</v>
      </c>
      <c r="T33" s="73" t="s">
        <v>95</v>
      </c>
      <c r="U33" s="64" t="str">
        <f>U29</f>
        <v>Protección y Promoción Social 12000002</v>
      </c>
      <c r="V33" s="59" t="str">
        <f t="shared" si="7"/>
        <v>Transferencia Monetaria</v>
      </c>
      <c r="W33" s="69" t="str">
        <f t="shared" si="8"/>
        <v xml:space="preserve"> Mujeres en situación de pobreza extrema y pobreza, cuidadoras de personas con dependencia severa, que cuentan con al menos una transferencia monetaria como una forma de reconocimiento al valor de su trabajo como cuidadoras, según el registro de SINIRUBE, a nivel nacional y regional.</v>
      </c>
      <c r="X33" s="55" t="s">
        <v>506</v>
      </c>
      <c r="Y33" s="59" t="s">
        <v>177</v>
      </c>
      <c r="Z33" s="35" t="s">
        <v>102</v>
      </c>
      <c r="AA33" s="70">
        <v>0</v>
      </c>
      <c r="AB33" s="70">
        <v>160</v>
      </c>
      <c r="AC33" s="70">
        <v>280</v>
      </c>
      <c r="AD33" s="70">
        <v>400</v>
      </c>
      <c r="AE33" s="70">
        <v>480</v>
      </c>
      <c r="AF33" s="37">
        <f>50400000/1000000</f>
        <v>50.4</v>
      </c>
      <c r="AG33" s="117" t="str">
        <f>AG31</f>
        <v>FODESAF/IMAS/GOBIERNO CENTRAL</v>
      </c>
      <c r="AH33" s="68"/>
    </row>
    <row r="34" spans="1:34" s="15" customFormat="1" ht="185.25" x14ac:dyDescent="0.2">
      <c r="A34" s="120" t="s">
        <v>512</v>
      </c>
      <c r="B34" s="128"/>
      <c r="C34" s="125"/>
      <c r="D34" s="122"/>
      <c r="E34" s="24" t="str">
        <f t="shared" si="0"/>
        <v>Bienestar, Trabajo e Inclusión Social</v>
      </c>
      <c r="F34" s="49" t="s">
        <v>498</v>
      </c>
      <c r="G34" s="105" t="s">
        <v>184</v>
      </c>
      <c r="H34" s="71">
        <v>0</v>
      </c>
      <c r="I34" s="72" t="s">
        <v>188</v>
      </c>
      <c r="J34" s="72" t="s">
        <v>188</v>
      </c>
      <c r="K34" s="72" t="s">
        <v>188</v>
      </c>
      <c r="L34" s="72" t="s">
        <v>188</v>
      </c>
      <c r="M34" s="111" t="s">
        <v>103</v>
      </c>
      <c r="N34" s="26" t="s">
        <v>185</v>
      </c>
      <c r="O34" s="72">
        <v>0</v>
      </c>
      <c r="P34" s="67">
        <v>235</v>
      </c>
      <c r="Q34" s="67">
        <v>569</v>
      </c>
      <c r="R34" s="67">
        <v>588</v>
      </c>
      <c r="S34" s="67">
        <v>705</v>
      </c>
      <c r="T34" s="34" t="s">
        <v>95</v>
      </c>
      <c r="U34" s="64" t="str">
        <f>U32</f>
        <v>Protección y Promoción Social 12000002</v>
      </c>
      <c r="V34" s="59" t="str">
        <f t="shared" si="7"/>
        <v>Transferencia Monetaria</v>
      </c>
      <c r="W34" s="69" t="str">
        <f t="shared" si="8"/>
        <v xml:space="preserve"> Mujeres en situación de pobreza extrema y pobreza, cuidadoras de personas con dependencia severa, que cuentan con al menos una transferencia monetaria como una forma de reconocimiento al valor de su trabajo como cuidadoras, según el registro de SINIRUBE, a nivel nacional y regional.</v>
      </c>
      <c r="X34" s="55" t="s">
        <v>182</v>
      </c>
      <c r="Y34" s="59" t="s">
        <v>177</v>
      </c>
      <c r="Z34" s="35" t="s">
        <v>102</v>
      </c>
      <c r="AA34" s="70">
        <v>0</v>
      </c>
      <c r="AB34" s="70">
        <v>235</v>
      </c>
      <c r="AC34" s="70">
        <v>411</v>
      </c>
      <c r="AD34" s="70">
        <v>588</v>
      </c>
      <c r="AE34" s="70">
        <v>705</v>
      </c>
      <c r="AF34" s="37">
        <f>74025000/1000000</f>
        <v>74.025000000000006</v>
      </c>
      <c r="AG34" s="117" t="str">
        <f>AG31</f>
        <v>FODESAF/IMAS/GOBIERNO CENTRAL</v>
      </c>
      <c r="AH34" s="68"/>
    </row>
    <row r="35" spans="1:34" s="15" customFormat="1" ht="185.25" x14ac:dyDescent="0.2">
      <c r="A35" s="120" t="s">
        <v>512</v>
      </c>
      <c r="B35" s="129"/>
      <c r="C35" s="126"/>
      <c r="D35" s="123"/>
      <c r="E35" s="24" t="str">
        <f t="shared" si="0"/>
        <v>Bienestar, Trabajo e Inclusión Social</v>
      </c>
      <c r="F35" s="49" t="s">
        <v>498</v>
      </c>
      <c r="G35" s="105" t="s">
        <v>184</v>
      </c>
      <c r="H35" s="71">
        <v>0</v>
      </c>
      <c r="I35" s="72" t="s">
        <v>188</v>
      </c>
      <c r="J35" s="72" t="s">
        <v>188</v>
      </c>
      <c r="K35" s="72" t="s">
        <v>188</v>
      </c>
      <c r="L35" s="72" t="s">
        <v>188</v>
      </c>
      <c r="M35" s="26" t="s">
        <v>103</v>
      </c>
      <c r="N35" s="26" t="s">
        <v>185</v>
      </c>
      <c r="O35" s="72">
        <v>0</v>
      </c>
      <c r="P35" s="67">
        <v>325</v>
      </c>
      <c r="Q35" s="67">
        <v>569</v>
      </c>
      <c r="R35" s="67">
        <v>811</v>
      </c>
      <c r="S35" s="67">
        <v>975</v>
      </c>
      <c r="T35" s="73" t="s">
        <v>95</v>
      </c>
      <c r="U35" s="64" t="str">
        <f>U32</f>
        <v>Protección y Promoción Social 12000002</v>
      </c>
      <c r="V35" s="59" t="str">
        <f t="shared" si="7"/>
        <v>Transferencia Monetaria</v>
      </c>
      <c r="W35" s="69" t="str">
        <f t="shared" si="8"/>
        <v xml:space="preserve"> Mujeres en situación de pobreza extrema y pobreza, cuidadoras de personas con dependencia severa, que cuentan con al menos una transferencia monetaria como una forma de reconocimiento al valor de su trabajo como cuidadoras, según el registro de SINIRUBE, a nivel nacional y regional.</v>
      </c>
      <c r="X35" s="55" t="s">
        <v>183</v>
      </c>
      <c r="Y35" s="59" t="s">
        <v>177</v>
      </c>
      <c r="Z35" s="35" t="s">
        <v>102</v>
      </c>
      <c r="AA35" s="70">
        <v>0</v>
      </c>
      <c r="AB35" s="70">
        <v>325</v>
      </c>
      <c r="AC35" s="70">
        <v>569</v>
      </c>
      <c r="AD35" s="70">
        <v>811</v>
      </c>
      <c r="AE35" s="70">
        <v>975</v>
      </c>
      <c r="AF35" s="37">
        <f>102375000/1000000</f>
        <v>102.375</v>
      </c>
      <c r="AG35" s="117" t="str">
        <f>AG33</f>
        <v>FODESAF/IMAS/GOBIERNO CENTRAL</v>
      </c>
      <c r="AH35" s="57"/>
    </row>
    <row r="36" spans="1:34" s="15" customFormat="1" ht="13.5" customHeight="1" x14ac:dyDescent="0.2">
      <c r="A36" s="56"/>
      <c r="B36" s="56"/>
      <c r="C36" s="56"/>
      <c r="D36" s="56"/>
      <c r="E36" s="39"/>
      <c r="F36" s="56"/>
      <c r="G36" s="106"/>
      <c r="H36" s="56"/>
      <c r="I36" s="56"/>
      <c r="J36" s="56"/>
      <c r="K36" s="56"/>
      <c r="L36" s="56"/>
      <c r="M36" s="106"/>
      <c r="N36" s="106"/>
      <c r="O36" s="56"/>
      <c r="P36" s="56"/>
      <c r="Q36" s="56"/>
      <c r="R36" s="56"/>
      <c r="S36" s="56"/>
      <c r="T36" s="47"/>
      <c r="U36" s="56"/>
      <c r="V36" s="56"/>
      <c r="W36" s="56"/>
      <c r="X36" s="56"/>
      <c r="Y36" s="56"/>
      <c r="Z36" s="106"/>
      <c r="AA36" s="56"/>
      <c r="AB36" s="56"/>
      <c r="AC36" s="56"/>
      <c r="AD36" s="56"/>
      <c r="AE36" s="56"/>
      <c r="AF36" s="56"/>
      <c r="AG36" s="118"/>
      <c r="AH36" s="56"/>
    </row>
    <row r="37" spans="1:34" s="15" customFormat="1" ht="128.25" x14ac:dyDescent="0.2">
      <c r="A37" s="120" t="s">
        <v>512</v>
      </c>
      <c r="B37" s="127" t="s">
        <v>169</v>
      </c>
      <c r="C37" s="133" t="s">
        <v>190</v>
      </c>
      <c r="D37" s="130" t="s">
        <v>243</v>
      </c>
      <c r="E37" s="74" t="str">
        <f>E13</f>
        <v>Bienestar, Trabajo e Inclusión Social</v>
      </c>
      <c r="F37" s="27" t="s">
        <v>497</v>
      </c>
      <c r="G37" s="26" t="s">
        <v>88</v>
      </c>
      <c r="H37" s="28" t="s">
        <v>116</v>
      </c>
      <c r="I37" s="28" t="s">
        <v>90</v>
      </c>
      <c r="J37" s="28" t="s">
        <v>89</v>
      </c>
      <c r="K37" s="28" t="s">
        <v>91</v>
      </c>
      <c r="L37" s="28" t="s">
        <v>92</v>
      </c>
      <c r="M37" s="26" t="s">
        <v>105</v>
      </c>
      <c r="N37" s="26" t="s">
        <v>191</v>
      </c>
      <c r="O37" s="27" t="s">
        <v>192</v>
      </c>
      <c r="P37" s="27">
        <v>26000</v>
      </c>
      <c r="Q37" s="27">
        <v>26000</v>
      </c>
      <c r="R37" s="27">
        <v>26000</v>
      </c>
      <c r="S37" s="27">
        <v>26000</v>
      </c>
      <c r="T37" s="73" t="s">
        <v>95</v>
      </c>
      <c r="U37" s="64" t="str">
        <f>U30</f>
        <v>Protección y Promoción Social 12000002</v>
      </c>
      <c r="V37" s="59" t="str">
        <f>V33</f>
        <v>Transferencia Monetaria</v>
      </c>
      <c r="W37" s="55" t="s">
        <v>199</v>
      </c>
      <c r="X37" s="55" t="s">
        <v>200</v>
      </c>
      <c r="Y37" s="55" t="s">
        <v>177</v>
      </c>
      <c r="Z37" s="35" t="s">
        <v>104</v>
      </c>
      <c r="AA37" s="36">
        <v>25809</v>
      </c>
      <c r="AB37" s="36">
        <v>26000</v>
      </c>
      <c r="AC37" s="36">
        <v>26000</v>
      </c>
      <c r="AD37" s="36">
        <v>26000</v>
      </c>
      <c r="AE37" s="36">
        <v>26000</v>
      </c>
      <c r="AF37" s="37">
        <f>SUM(AF38:AF43)</f>
        <v>33528.697582000001</v>
      </c>
      <c r="AG37" s="117" t="str">
        <f>AG33</f>
        <v>FODESAF/IMAS/GOBIERNO CENTRAL</v>
      </c>
      <c r="AH37" s="64"/>
    </row>
    <row r="38" spans="1:34" s="15" customFormat="1" ht="128.25" x14ac:dyDescent="0.2">
      <c r="A38" s="120" t="s">
        <v>512</v>
      </c>
      <c r="B38" s="128"/>
      <c r="C38" s="133"/>
      <c r="D38" s="131"/>
      <c r="E38" s="74" t="str">
        <f t="shared" si="0"/>
        <v>Bienestar, Trabajo e Inclusión Social</v>
      </c>
      <c r="F38" s="27" t="s">
        <v>497</v>
      </c>
      <c r="G38" s="26" t="s">
        <v>88</v>
      </c>
      <c r="H38" s="27" t="s">
        <v>117</v>
      </c>
      <c r="I38" s="27" t="s">
        <v>118</v>
      </c>
      <c r="J38" s="27" t="s">
        <v>119</v>
      </c>
      <c r="K38" s="27" t="s">
        <v>120</v>
      </c>
      <c r="L38" s="27" t="s">
        <v>121</v>
      </c>
      <c r="M38" s="26" t="s">
        <v>105</v>
      </c>
      <c r="N38" s="26" t="s">
        <v>191</v>
      </c>
      <c r="O38" s="27" t="s">
        <v>193</v>
      </c>
      <c r="P38" s="27">
        <v>14598</v>
      </c>
      <c r="Q38" s="27">
        <v>14598</v>
      </c>
      <c r="R38" s="27">
        <v>14598</v>
      </c>
      <c r="S38" s="27">
        <v>14598</v>
      </c>
      <c r="T38" s="73" t="s">
        <v>95</v>
      </c>
      <c r="U38" s="64" t="str">
        <f t="shared" ref="U38:U42" si="9">U31</f>
        <v>Protección y Promoción Social 12000002</v>
      </c>
      <c r="V38" s="59" t="str">
        <f>V35</f>
        <v>Transferencia Monetaria</v>
      </c>
      <c r="W38" s="55" t="s">
        <v>199</v>
      </c>
      <c r="X38" s="55" t="s">
        <v>201</v>
      </c>
      <c r="Y38" s="55" t="s">
        <v>177</v>
      </c>
      <c r="Z38" s="35" t="s">
        <v>104</v>
      </c>
      <c r="AA38" s="36">
        <v>14563</v>
      </c>
      <c r="AB38" s="36">
        <v>14598</v>
      </c>
      <c r="AC38" s="36">
        <v>14598</v>
      </c>
      <c r="AD38" s="36">
        <v>14598</v>
      </c>
      <c r="AE38" s="36">
        <v>14598</v>
      </c>
      <c r="AF38" s="37">
        <f>20034218295/1000000</f>
        <v>20034.218294999999</v>
      </c>
      <c r="AG38" s="117" t="str">
        <f t="shared" ref="AG38:AG43" si="10">AG37</f>
        <v>FODESAF/IMAS/GOBIERNO CENTRAL</v>
      </c>
      <c r="AH38" s="64"/>
    </row>
    <row r="39" spans="1:34" s="15" customFormat="1" ht="175.5" customHeight="1" x14ac:dyDescent="0.2">
      <c r="A39" s="120" t="s">
        <v>512</v>
      </c>
      <c r="B39" s="128"/>
      <c r="C39" s="133"/>
      <c r="D39" s="131"/>
      <c r="E39" s="74" t="str">
        <f t="shared" si="0"/>
        <v>Bienestar, Trabajo e Inclusión Social</v>
      </c>
      <c r="F39" s="27" t="s">
        <v>497</v>
      </c>
      <c r="G39" s="26" t="s">
        <v>88</v>
      </c>
      <c r="H39" s="49" t="s">
        <v>122</v>
      </c>
      <c r="I39" s="50" t="s">
        <v>124</v>
      </c>
      <c r="J39" s="50" t="s">
        <v>123</v>
      </c>
      <c r="K39" s="50" t="s">
        <v>125</v>
      </c>
      <c r="L39" s="50" t="s">
        <v>126</v>
      </c>
      <c r="M39" s="26" t="s">
        <v>105</v>
      </c>
      <c r="N39" s="26" t="s">
        <v>191</v>
      </c>
      <c r="O39" s="27" t="s">
        <v>194</v>
      </c>
      <c r="P39" s="27">
        <v>3886</v>
      </c>
      <c r="Q39" s="27">
        <v>3886</v>
      </c>
      <c r="R39" s="27">
        <v>3886</v>
      </c>
      <c r="S39" s="27">
        <v>3886</v>
      </c>
      <c r="T39" s="73" t="s">
        <v>95</v>
      </c>
      <c r="U39" s="64" t="str">
        <f>U32</f>
        <v>Protección y Promoción Social 12000002</v>
      </c>
      <c r="V39" s="59" t="str">
        <f t="shared" ref="V39:V43" si="11">V35</f>
        <v>Transferencia Monetaria</v>
      </c>
      <c r="W39" s="55" t="s">
        <v>199</v>
      </c>
      <c r="X39" s="55" t="s">
        <v>202</v>
      </c>
      <c r="Y39" s="55" t="s">
        <v>177</v>
      </c>
      <c r="Z39" s="35" t="s">
        <v>104</v>
      </c>
      <c r="AA39" s="36">
        <v>3863</v>
      </c>
      <c r="AB39" s="36">
        <v>3886</v>
      </c>
      <c r="AC39" s="36">
        <v>3886</v>
      </c>
      <c r="AD39" s="36">
        <v>3886</v>
      </c>
      <c r="AE39" s="36">
        <v>3886</v>
      </c>
      <c r="AF39" s="37">
        <f>4516777545/1000000</f>
        <v>4516.7775449999999</v>
      </c>
      <c r="AG39" s="117" t="str">
        <f t="shared" si="10"/>
        <v>FODESAF/IMAS/GOBIERNO CENTRAL</v>
      </c>
      <c r="AH39" s="64"/>
    </row>
    <row r="40" spans="1:34" s="15" customFormat="1" ht="128.25" x14ac:dyDescent="0.2">
      <c r="A40" s="120" t="s">
        <v>512</v>
      </c>
      <c r="B40" s="128"/>
      <c r="C40" s="133"/>
      <c r="D40" s="131"/>
      <c r="E40" s="74" t="str">
        <f t="shared" si="0"/>
        <v>Bienestar, Trabajo e Inclusión Social</v>
      </c>
      <c r="F40" s="27" t="s">
        <v>497</v>
      </c>
      <c r="G40" s="26" t="s">
        <v>88</v>
      </c>
      <c r="H40" s="49" t="s">
        <v>127</v>
      </c>
      <c r="I40" s="50" t="s">
        <v>128</v>
      </c>
      <c r="J40" s="50" t="s">
        <v>129</v>
      </c>
      <c r="K40" s="50" t="s">
        <v>130</v>
      </c>
      <c r="L40" s="50" t="s">
        <v>131</v>
      </c>
      <c r="M40" s="26" t="s">
        <v>105</v>
      </c>
      <c r="N40" s="26" t="s">
        <v>191</v>
      </c>
      <c r="O40" s="27" t="s">
        <v>195</v>
      </c>
      <c r="P40" s="28">
        <v>2033</v>
      </c>
      <c r="Q40" s="28">
        <v>2033</v>
      </c>
      <c r="R40" s="28">
        <v>2033</v>
      </c>
      <c r="S40" s="28">
        <v>2033</v>
      </c>
      <c r="T40" s="73" t="s">
        <v>95</v>
      </c>
      <c r="U40" s="64" t="str">
        <f>U33</f>
        <v>Protección y Promoción Social 12000002</v>
      </c>
      <c r="V40" s="59" t="str">
        <f>V39</f>
        <v>Transferencia Monetaria</v>
      </c>
      <c r="W40" s="55" t="s">
        <v>199</v>
      </c>
      <c r="X40" s="55" t="s">
        <v>203</v>
      </c>
      <c r="Y40" s="55" t="s">
        <v>177</v>
      </c>
      <c r="Z40" s="35" t="s">
        <v>104</v>
      </c>
      <c r="AA40" s="36">
        <v>2020</v>
      </c>
      <c r="AB40" s="36">
        <v>2033</v>
      </c>
      <c r="AC40" s="36">
        <v>2033</v>
      </c>
      <c r="AD40" s="36">
        <v>2033</v>
      </c>
      <c r="AE40" s="36">
        <v>2033</v>
      </c>
      <c r="AF40" s="37">
        <f>2294652014/1000000</f>
        <v>2294.6520139999998</v>
      </c>
      <c r="AG40" s="117" t="str">
        <f t="shared" si="10"/>
        <v>FODESAF/IMAS/GOBIERNO CENTRAL</v>
      </c>
      <c r="AH40" s="64"/>
    </row>
    <row r="41" spans="1:34" s="15" customFormat="1" ht="128.25" x14ac:dyDescent="0.2">
      <c r="A41" s="120" t="s">
        <v>512</v>
      </c>
      <c r="B41" s="128"/>
      <c r="C41" s="133"/>
      <c r="D41" s="131"/>
      <c r="E41" s="74" t="str">
        <f t="shared" si="0"/>
        <v>Bienestar, Trabajo e Inclusión Social</v>
      </c>
      <c r="F41" s="27" t="s">
        <v>497</v>
      </c>
      <c r="G41" s="26" t="s">
        <v>88</v>
      </c>
      <c r="H41" s="49" t="s">
        <v>132</v>
      </c>
      <c r="I41" s="50" t="s">
        <v>133</v>
      </c>
      <c r="J41" s="50" t="s">
        <v>134</v>
      </c>
      <c r="K41" s="50" t="s">
        <v>135</v>
      </c>
      <c r="L41" s="50" t="s">
        <v>136</v>
      </c>
      <c r="M41" s="26" t="s">
        <v>105</v>
      </c>
      <c r="N41" s="26" t="s">
        <v>191</v>
      </c>
      <c r="O41" s="27" t="s">
        <v>196</v>
      </c>
      <c r="P41" s="28">
        <v>1895</v>
      </c>
      <c r="Q41" s="28">
        <v>1895</v>
      </c>
      <c r="R41" s="28">
        <v>1895</v>
      </c>
      <c r="S41" s="28">
        <v>1895</v>
      </c>
      <c r="T41" s="73" t="s">
        <v>95</v>
      </c>
      <c r="U41" s="64" t="str">
        <f t="shared" si="9"/>
        <v>Protección y Promoción Social 12000002</v>
      </c>
      <c r="V41" s="59" t="str">
        <f t="shared" si="11"/>
        <v>Transferencia Monetaria</v>
      </c>
      <c r="W41" s="55" t="s">
        <v>199</v>
      </c>
      <c r="X41" s="55" t="s">
        <v>204</v>
      </c>
      <c r="Y41" s="55" t="s">
        <v>177</v>
      </c>
      <c r="Z41" s="35" t="s">
        <v>104</v>
      </c>
      <c r="AA41" s="36">
        <v>1796</v>
      </c>
      <c r="AB41" s="36">
        <v>1895</v>
      </c>
      <c r="AC41" s="36">
        <v>1895</v>
      </c>
      <c r="AD41" s="36">
        <v>1895</v>
      </c>
      <c r="AE41" s="36">
        <v>1895</v>
      </c>
      <c r="AF41" s="37">
        <f>1850907433/1000000</f>
        <v>1850.9074330000001</v>
      </c>
      <c r="AG41" s="117" t="str">
        <f t="shared" si="10"/>
        <v>FODESAF/IMAS/GOBIERNO CENTRAL</v>
      </c>
      <c r="AH41" s="64"/>
    </row>
    <row r="42" spans="1:34" s="15" customFormat="1" ht="183.75" customHeight="1" x14ac:dyDescent="0.2">
      <c r="A42" s="120" t="s">
        <v>512</v>
      </c>
      <c r="B42" s="128"/>
      <c r="C42" s="133"/>
      <c r="D42" s="131"/>
      <c r="E42" s="74" t="str">
        <f t="shared" si="0"/>
        <v>Bienestar, Trabajo e Inclusión Social</v>
      </c>
      <c r="F42" s="27" t="s">
        <v>497</v>
      </c>
      <c r="G42" s="26" t="s">
        <v>88</v>
      </c>
      <c r="H42" s="49" t="s">
        <v>137</v>
      </c>
      <c r="I42" s="50" t="s">
        <v>138</v>
      </c>
      <c r="J42" s="50" t="s">
        <v>139</v>
      </c>
      <c r="K42" s="50" t="s">
        <v>140</v>
      </c>
      <c r="L42" s="50" t="s">
        <v>141</v>
      </c>
      <c r="M42" s="26" t="s">
        <v>105</v>
      </c>
      <c r="N42" s="26" t="s">
        <v>191</v>
      </c>
      <c r="O42" s="27" t="s">
        <v>197</v>
      </c>
      <c r="P42" s="28">
        <v>1329</v>
      </c>
      <c r="Q42" s="28">
        <v>1329</v>
      </c>
      <c r="R42" s="28">
        <v>1329</v>
      </c>
      <c r="S42" s="28">
        <v>1329</v>
      </c>
      <c r="T42" s="73" t="s">
        <v>95</v>
      </c>
      <c r="U42" s="64" t="str">
        <f t="shared" si="9"/>
        <v>Protección y Promoción Social 12000002</v>
      </c>
      <c r="V42" s="59" t="str">
        <f>V41</f>
        <v>Transferencia Monetaria</v>
      </c>
      <c r="W42" s="55" t="s">
        <v>199</v>
      </c>
      <c r="X42" s="55" t="s">
        <v>205</v>
      </c>
      <c r="Y42" s="55" t="s">
        <v>177</v>
      </c>
      <c r="Z42" s="35" t="s">
        <v>104</v>
      </c>
      <c r="AA42" s="36">
        <v>1319</v>
      </c>
      <c r="AB42" s="36">
        <v>1329</v>
      </c>
      <c r="AC42" s="36">
        <v>1329</v>
      </c>
      <c r="AD42" s="36">
        <v>1329</v>
      </c>
      <c r="AE42" s="36">
        <v>1329</v>
      </c>
      <c r="AF42" s="37">
        <f>1590061874/1000000</f>
        <v>1590.061874</v>
      </c>
      <c r="AG42" s="117" t="str">
        <f t="shared" si="10"/>
        <v>FODESAF/IMAS/GOBIERNO CENTRAL</v>
      </c>
      <c r="AH42" s="64"/>
    </row>
    <row r="43" spans="1:34" s="15" customFormat="1" ht="179.25" customHeight="1" x14ac:dyDescent="0.2">
      <c r="A43" s="120" t="s">
        <v>512</v>
      </c>
      <c r="B43" s="129"/>
      <c r="C43" s="133"/>
      <c r="D43" s="132"/>
      <c r="E43" s="74" t="str">
        <f t="shared" si="0"/>
        <v>Bienestar, Trabajo e Inclusión Social</v>
      </c>
      <c r="F43" s="27" t="s">
        <v>497</v>
      </c>
      <c r="G43" s="26" t="s">
        <v>88</v>
      </c>
      <c r="H43" s="49" t="s">
        <v>142</v>
      </c>
      <c r="I43" s="50" t="s">
        <v>123</v>
      </c>
      <c r="J43" s="50" t="s">
        <v>143</v>
      </c>
      <c r="K43" s="50" t="s">
        <v>144</v>
      </c>
      <c r="L43" s="50" t="s">
        <v>145</v>
      </c>
      <c r="M43" s="26" t="str">
        <f>M42</f>
        <v>3. Programa Nacional de Red de Cuido, protección y desarrollo de personas menores de edad.</v>
      </c>
      <c r="N43" s="26" t="s">
        <v>191</v>
      </c>
      <c r="O43" s="27" t="s">
        <v>198</v>
      </c>
      <c r="P43" s="28">
        <v>2259</v>
      </c>
      <c r="Q43" s="28">
        <v>2259</v>
      </c>
      <c r="R43" s="28">
        <v>2259</v>
      </c>
      <c r="S43" s="28">
        <v>2259</v>
      </c>
      <c r="T43" s="73" t="s">
        <v>95</v>
      </c>
      <c r="U43" s="64" t="str">
        <f>U42</f>
        <v>Protección y Promoción Social 12000002</v>
      </c>
      <c r="V43" s="59" t="str">
        <f t="shared" si="11"/>
        <v>Transferencia Monetaria</v>
      </c>
      <c r="W43" s="55" t="s">
        <v>199</v>
      </c>
      <c r="X43" s="55" t="s">
        <v>206</v>
      </c>
      <c r="Y43" s="55" t="s">
        <v>177</v>
      </c>
      <c r="Z43" s="35" t="s">
        <v>104</v>
      </c>
      <c r="AA43" s="36">
        <v>2248</v>
      </c>
      <c r="AB43" s="36">
        <v>2259</v>
      </c>
      <c r="AC43" s="36">
        <v>2259</v>
      </c>
      <c r="AD43" s="36">
        <v>2259</v>
      </c>
      <c r="AE43" s="36">
        <v>2259</v>
      </c>
      <c r="AF43" s="37">
        <f>3242080421/1000000</f>
        <v>3242.0804210000001</v>
      </c>
      <c r="AG43" s="117" t="str">
        <f t="shared" si="10"/>
        <v>FODESAF/IMAS/GOBIERNO CENTRAL</v>
      </c>
      <c r="AH43" s="64"/>
    </row>
    <row r="44" spans="1:34" s="15" customFormat="1" ht="24.75" customHeight="1" x14ac:dyDescent="0.2">
      <c r="A44" s="56"/>
      <c r="B44" s="75"/>
      <c r="C44" s="76"/>
      <c r="D44" s="77"/>
      <c r="E44" s="78"/>
      <c r="F44" s="56"/>
      <c r="G44" s="106"/>
      <c r="H44" s="56"/>
      <c r="I44" s="56"/>
      <c r="J44" s="56"/>
      <c r="K44" s="56"/>
      <c r="L44" s="56"/>
      <c r="M44" s="106"/>
      <c r="N44" s="106"/>
      <c r="O44" s="56"/>
      <c r="P44" s="56"/>
      <c r="Q44" s="56"/>
      <c r="R44" s="56"/>
      <c r="S44" s="56"/>
      <c r="T44" s="106"/>
      <c r="U44" s="56"/>
      <c r="V44" s="56"/>
      <c r="W44" s="56"/>
      <c r="X44" s="56"/>
      <c r="Y44" s="79"/>
      <c r="Z44" s="114"/>
      <c r="AA44" s="56"/>
      <c r="AB44" s="56"/>
      <c r="AC44" s="56"/>
      <c r="AD44" s="56"/>
      <c r="AE44" s="56"/>
      <c r="AF44" s="56"/>
      <c r="AG44" s="118"/>
      <c r="AH44" s="56"/>
    </row>
    <row r="45" spans="1:34" s="15" customFormat="1" ht="234.75" customHeight="1" x14ac:dyDescent="0.2">
      <c r="A45" s="120" t="s">
        <v>513</v>
      </c>
      <c r="B45" s="127" t="s">
        <v>242</v>
      </c>
      <c r="C45" s="127" t="str">
        <f>C53</f>
        <v xml:space="preserve">2030: 176340     </v>
      </c>
      <c r="D45" s="127" t="str">
        <f>D53</f>
        <v>Número de hogares en
situación de pobreza
extrema que son
incorporados a Puente al
Bienestar y acceden a
procesos de atención
integral.</v>
      </c>
      <c r="E45" s="74" t="str">
        <f>E43</f>
        <v>Bienestar, Trabajo e Inclusión Social</v>
      </c>
      <c r="F45" s="27" t="s">
        <v>495</v>
      </c>
      <c r="G45" s="26" t="s">
        <v>225</v>
      </c>
      <c r="H45" s="26" t="s">
        <v>226</v>
      </c>
      <c r="I45" s="28">
        <v>8.1940000000000008</v>
      </c>
      <c r="J45" s="28">
        <v>8.2159999999999993</v>
      </c>
      <c r="K45" s="28">
        <v>8.2379999999999995</v>
      </c>
      <c r="L45" s="28">
        <v>8.2769999999999992</v>
      </c>
      <c r="M45" s="26" t="s">
        <v>106</v>
      </c>
      <c r="N45" s="26" t="s">
        <v>233</v>
      </c>
      <c r="O45" s="28">
        <v>39</v>
      </c>
      <c r="P45" s="28">
        <v>451</v>
      </c>
      <c r="Q45" s="28">
        <v>951</v>
      </c>
      <c r="R45" s="28">
        <v>1451</v>
      </c>
      <c r="S45" s="28">
        <v>1951</v>
      </c>
      <c r="T45" s="73" t="s">
        <v>95</v>
      </c>
      <c r="U45" s="64" t="str">
        <f>U42</f>
        <v>Protección y Promoción Social 12000002</v>
      </c>
      <c r="V45" s="59" t="str">
        <f>V43</f>
        <v>Transferencia Monetaria</v>
      </c>
      <c r="W45" s="55" t="s">
        <v>234</v>
      </c>
      <c r="X45" s="55" t="s">
        <v>235</v>
      </c>
      <c r="Y45" s="70" t="s">
        <v>99</v>
      </c>
      <c r="Z45" s="35" t="s">
        <v>107</v>
      </c>
      <c r="AA45" s="36">
        <v>39</v>
      </c>
      <c r="AB45" s="36">
        <v>451</v>
      </c>
      <c r="AC45" s="36">
        <v>951</v>
      </c>
      <c r="AD45" s="36">
        <v>1451</v>
      </c>
      <c r="AE45" s="36">
        <v>1951</v>
      </c>
      <c r="AF45" s="37">
        <f>SUM(AF46:AF51)</f>
        <v>499.99999899999995</v>
      </c>
      <c r="AG45" s="117" t="str">
        <f>AG43</f>
        <v>FODESAF/IMAS/GOBIERNO CENTRAL</v>
      </c>
      <c r="AH45" s="64"/>
    </row>
    <row r="46" spans="1:34" s="15" customFormat="1" ht="199.5" x14ac:dyDescent="0.2">
      <c r="A46" s="120" t="s">
        <v>513</v>
      </c>
      <c r="B46" s="128"/>
      <c r="C46" s="128"/>
      <c r="D46" s="128"/>
      <c r="E46" s="74" t="str">
        <f t="shared" si="0"/>
        <v>Bienestar, Trabajo e Inclusión Social</v>
      </c>
      <c r="F46" s="27" t="s">
        <v>495</v>
      </c>
      <c r="G46" s="26" t="s">
        <v>225</v>
      </c>
      <c r="H46" s="26" t="s">
        <v>227</v>
      </c>
      <c r="I46" s="28">
        <v>1678</v>
      </c>
      <c r="J46" s="28">
        <v>1683</v>
      </c>
      <c r="K46" s="28">
        <v>1688</v>
      </c>
      <c r="L46" s="28">
        <v>1696</v>
      </c>
      <c r="M46" s="26" t="s">
        <v>106</v>
      </c>
      <c r="N46" s="26" t="s">
        <v>233</v>
      </c>
      <c r="O46" s="28">
        <v>25</v>
      </c>
      <c r="P46" s="28">
        <v>192</v>
      </c>
      <c r="Q46" s="28">
        <v>417</v>
      </c>
      <c r="R46" s="28">
        <v>642</v>
      </c>
      <c r="S46" s="28">
        <v>867</v>
      </c>
      <c r="T46" s="73" t="s">
        <v>95</v>
      </c>
      <c r="U46" s="64" t="str">
        <f t="shared" ref="U46:U51" si="12">U43</f>
        <v>Protección y Promoción Social 12000002</v>
      </c>
      <c r="V46" s="59" t="str">
        <f>V45</f>
        <v>Transferencia Monetaria</v>
      </c>
      <c r="W46" s="55" t="s">
        <v>234</v>
      </c>
      <c r="X46" s="55" t="s">
        <v>241</v>
      </c>
      <c r="Y46" s="70" t="s">
        <v>99</v>
      </c>
      <c r="Z46" s="35" t="s">
        <v>107</v>
      </c>
      <c r="AA46" s="36">
        <v>25</v>
      </c>
      <c r="AB46" s="36">
        <v>192</v>
      </c>
      <c r="AC46" s="36">
        <v>417</v>
      </c>
      <c r="AD46" s="36">
        <v>642</v>
      </c>
      <c r="AE46" s="36">
        <v>867</v>
      </c>
      <c r="AF46" s="37">
        <f>212860310/1000000</f>
        <v>212.86031</v>
      </c>
      <c r="AG46" s="117" t="str">
        <f>AG45</f>
        <v>FODESAF/IMAS/GOBIERNO CENTRAL</v>
      </c>
      <c r="AH46" s="64"/>
    </row>
    <row r="47" spans="1:34" s="15" customFormat="1" ht="199.5" x14ac:dyDescent="0.2">
      <c r="A47" s="120" t="s">
        <v>513</v>
      </c>
      <c r="B47" s="128"/>
      <c r="C47" s="128"/>
      <c r="D47" s="128"/>
      <c r="E47" s="74" t="str">
        <f t="shared" si="0"/>
        <v>Bienestar, Trabajo e Inclusión Social</v>
      </c>
      <c r="F47" s="27" t="s">
        <v>495</v>
      </c>
      <c r="G47" s="26" t="s">
        <v>225</v>
      </c>
      <c r="H47" s="26" t="s">
        <v>228</v>
      </c>
      <c r="I47" s="28">
        <v>1017</v>
      </c>
      <c r="J47" s="28">
        <v>1020</v>
      </c>
      <c r="K47" s="28">
        <v>1023</v>
      </c>
      <c r="L47" s="28">
        <v>1028</v>
      </c>
      <c r="M47" s="26" t="s">
        <v>106</v>
      </c>
      <c r="N47" s="26" t="s">
        <v>233</v>
      </c>
      <c r="O47" s="28">
        <v>0</v>
      </c>
      <c r="P47" s="28">
        <v>22</v>
      </c>
      <c r="Q47" s="28">
        <v>37</v>
      </c>
      <c r="R47" s="28">
        <v>52</v>
      </c>
      <c r="S47" s="28">
        <v>67</v>
      </c>
      <c r="T47" s="73" t="s">
        <v>95</v>
      </c>
      <c r="U47" s="64" t="str">
        <f>U46</f>
        <v>Protección y Promoción Social 12000002</v>
      </c>
      <c r="V47" s="59" t="str">
        <f t="shared" ref="V47:V51" si="13">V45</f>
        <v>Transferencia Monetaria</v>
      </c>
      <c r="W47" s="55" t="s">
        <v>234</v>
      </c>
      <c r="X47" s="55" t="s">
        <v>240</v>
      </c>
      <c r="Y47" s="70" t="s">
        <v>99</v>
      </c>
      <c r="Z47" s="35" t="s">
        <v>107</v>
      </c>
      <c r="AA47" s="36">
        <v>0</v>
      </c>
      <c r="AB47" s="36">
        <v>22</v>
      </c>
      <c r="AC47" s="36">
        <v>37</v>
      </c>
      <c r="AD47" s="36">
        <v>52</v>
      </c>
      <c r="AE47" s="36">
        <v>67</v>
      </c>
      <c r="AF47" s="37">
        <f>24390244/1000000</f>
        <v>24.390243999999999</v>
      </c>
      <c r="AG47" s="117" t="str">
        <f t="shared" ref="AG47:AG51" si="14">AG45</f>
        <v>FODESAF/IMAS/GOBIERNO CENTRAL</v>
      </c>
      <c r="AH47" s="64"/>
    </row>
    <row r="48" spans="1:34" s="15" customFormat="1" ht="199.5" x14ac:dyDescent="0.2">
      <c r="A48" s="120" t="s">
        <v>513</v>
      </c>
      <c r="B48" s="128"/>
      <c r="C48" s="128"/>
      <c r="D48" s="128"/>
      <c r="E48" s="74" t="str">
        <f t="shared" si="0"/>
        <v>Bienestar, Trabajo e Inclusión Social</v>
      </c>
      <c r="F48" s="27" t="s">
        <v>495</v>
      </c>
      <c r="G48" s="26" t="s">
        <v>225</v>
      </c>
      <c r="H48" s="26" t="s">
        <v>229</v>
      </c>
      <c r="I48" s="28">
        <v>718</v>
      </c>
      <c r="J48" s="28">
        <v>720</v>
      </c>
      <c r="K48" s="28">
        <v>722</v>
      </c>
      <c r="L48" s="28">
        <v>726</v>
      </c>
      <c r="M48" s="26" t="s">
        <v>106</v>
      </c>
      <c r="N48" s="26" t="s">
        <v>233</v>
      </c>
      <c r="O48" s="28">
        <v>8</v>
      </c>
      <c r="P48" s="28">
        <v>76</v>
      </c>
      <c r="Q48" s="28">
        <v>211</v>
      </c>
      <c r="R48" s="28">
        <v>346</v>
      </c>
      <c r="S48" s="28">
        <v>481</v>
      </c>
      <c r="T48" s="73" t="s">
        <v>95</v>
      </c>
      <c r="U48" s="64" t="str">
        <f t="shared" si="12"/>
        <v>Protección y Promoción Social 12000002</v>
      </c>
      <c r="V48" s="59" t="str">
        <f t="shared" si="13"/>
        <v>Transferencia Monetaria</v>
      </c>
      <c r="W48" s="55" t="s">
        <v>234</v>
      </c>
      <c r="X48" s="55" t="s">
        <v>239</v>
      </c>
      <c r="Y48" s="70" t="s">
        <v>99</v>
      </c>
      <c r="Z48" s="35" t="s">
        <v>107</v>
      </c>
      <c r="AA48" s="36">
        <v>8</v>
      </c>
      <c r="AB48" s="36">
        <v>76</v>
      </c>
      <c r="AC48" s="36">
        <v>211</v>
      </c>
      <c r="AD48" s="36">
        <v>346</v>
      </c>
      <c r="AE48" s="36">
        <v>481</v>
      </c>
      <c r="AF48" s="37">
        <f>84257206/1000000</f>
        <v>84.257205999999996</v>
      </c>
      <c r="AG48" s="117" t="str">
        <f t="shared" si="14"/>
        <v>FODESAF/IMAS/GOBIERNO CENTRAL</v>
      </c>
      <c r="AH48" s="64"/>
    </row>
    <row r="49" spans="1:34" s="15" customFormat="1" ht="198.75" customHeight="1" x14ac:dyDescent="0.2">
      <c r="A49" s="120" t="s">
        <v>513</v>
      </c>
      <c r="B49" s="128"/>
      <c r="C49" s="128"/>
      <c r="D49" s="128"/>
      <c r="E49" s="74" t="str">
        <f t="shared" si="0"/>
        <v>Bienestar, Trabajo e Inclusión Social</v>
      </c>
      <c r="F49" s="27" t="s">
        <v>495</v>
      </c>
      <c r="G49" s="26" t="s">
        <v>225</v>
      </c>
      <c r="H49" s="26" t="s">
        <v>230</v>
      </c>
      <c r="I49" s="28">
        <v>1450</v>
      </c>
      <c r="J49" s="28">
        <v>1454</v>
      </c>
      <c r="K49" s="28">
        <v>1458</v>
      </c>
      <c r="L49" s="28">
        <v>1465</v>
      </c>
      <c r="M49" s="26" t="s">
        <v>106</v>
      </c>
      <c r="N49" s="26" t="s">
        <v>233</v>
      </c>
      <c r="O49" s="28">
        <v>3</v>
      </c>
      <c r="P49" s="28">
        <v>40</v>
      </c>
      <c r="Q49" s="28">
        <v>120</v>
      </c>
      <c r="R49" s="28">
        <v>200</v>
      </c>
      <c r="S49" s="28">
        <v>280</v>
      </c>
      <c r="T49" s="73" t="s">
        <v>95</v>
      </c>
      <c r="U49" s="64" t="str">
        <f t="shared" si="12"/>
        <v>Protección y Promoción Social 12000002</v>
      </c>
      <c r="V49" s="59" t="str">
        <f t="shared" si="13"/>
        <v>Transferencia Monetaria</v>
      </c>
      <c r="W49" s="55" t="s">
        <v>234</v>
      </c>
      <c r="X49" s="55" t="s">
        <v>238</v>
      </c>
      <c r="Y49" s="70" t="s">
        <v>99</v>
      </c>
      <c r="Z49" s="35" t="s">
        <v>107</v>
      </c>
      <c r="AA49" s="36">
        <v>3</v>
      </c>
      <c r="AB49" s="36">
        <v>40</v>
      </c>
      <c r="AC49" s="36">
        <v>120</v>
      </c>
      <c r="AD49" s="36">
        <v>200</v>
      </c>
      <c r="AE49" s="36">
        <v>280</v>
      </c>
      <c r="AF49" s="37">
        <f>44345898/1000000</f>
        <v>44.345897999999998</v>
      </c>
      <c r="AG49" s="117" t="str">
        <f t="shared" si="14"/>
        <v>FODESAF/IMAS/GOBIERNO CENTRAL</v>
      </c>
      <c r="AH49" s="64"/>
    </row>
    <row r="50" spans="1:34" s="15" customFormat="1" ht="199.5" x14ac:dyDescent="0.2">
      <c r="A50" s="120" t="s">
        <v>513</v>
      </c>
      <c r="B50" s="128"/>
      <c r="C50" s="128"/>
      <c r="D50" s="128"/>
      <c r="E50" s="74" t="str">
        <f t="shared" si="0"/>
        <v>Bienestar, Trabajo e Inclusión Social</v>
      </c>
      <c r="F50" s="27" t="s">
        <v>495</v>
      </c>
      <c r="G50" s="26" t="s">
        <v>225</v>
      </c>
      <c r="H50" s="26" t="s">
        <v>231</v>
      </c>
      <c r="I50" s="28">
        <v>1684</v>
      </c>
      <c r="J50" s="28">
        <v>1688</v>
      </c>
      <c r="K50" s="28">
        <v>1692</v>
      </c>
      <c r="L50" s="28">
        <v>1699</v>
      </c>
      <c r="M50" s="26" t="s">
        <v>106</v>
      </c>
      <c r="N50" s="26" t="s">
        <v>233</v>
      </c>
      <c r="O50" s="28">
        <v>3</v>
      </c>
      <c r="P50" s="28">
        <v>121</v>
      </c>
      <c r="Q50" s="28">
        <v>161</v>
      </c>
      <c r="R50" s="28">
        <v>201</v>
      </c>
      <c r="S50" s="28">
        <v>241</v>
      </c>
      <c r="T50" s="73" t="s">
        <v>95</v>
      </c>
      <c r="U50" s="64" t="str">
        <f t="shared" si="12"/>
        <v>Protección y Promoción Social 12000002</v>
      </c>
      <c r="V50" s="59" t="str">
        <f>V47</f>
        <v>Transferencia Monetaria</v>
      </c>
      <c r="W50" s="55" t="s">
        <v>234</v>
      </c>
      <c r="X50" s="55" t="s">
        <v>237</v>
      </c>
      <c r="Y50" s="70" t="s">
        <v>99</v>
      </c>
      <c r="Z50" s="35" t="s">
        <v>107</v>
      </c>
      <c r="AA50" s="36">
        <v>3</v>
      </c>
      <c r="AB50" s="36">
        <v>121</v>
      </c>
      <c r="AC50" s="36">
        <v>161</v>
      </c>
      <c r="AD50" s="36">
        <v>201</v>
      </c>
      <c r="AE50" s="36">
        <v>241</v>
      </c>
      <c r="AF50" s="37">
        <f>134146341/1000000</f>
        <v>134.14634100000001</v>
      </c>
      <c r="AG50" s="117" t="str">
        <f t="shared" si="14"/>
        <v>FODESAF/IMAS/GOBIERNO CENTRAL</v>
      </c>
      <c r="AH50" s="64"/>
    </row>
    <row r="51" spans="1:34" s="15" customFormat="1" ht="199.5" x14ac:dyDescent="0.2">
      <c r="A51" s="120" t="s">
        <v>513</v>
      </c>
      <c r="B51" s="129"/>
      <c r="C51" s="129"/>
      <c r="D51" s="129"/>
      <c r="E51" s="74" t="str">
        <f t="shared" si="0"/>
        <v>Bienestar, Trabajo e Inclusión Social</v>
      </c>
      <c r="F51" s="27" t="s">
        <v>495</v>
      </c>
      <c r="G51" s="26" t="s">
        <v>225</v>
      </c>
      <c r="H51" s="26" t="s">
        <v>232</v>
      </c>
      <c r="I51" s="28">
        <v>1647</v>
      </c>
      <c r="J51" s="28">
        <v>1651</v>
      </c>
      <c r="K51" s="28">
        <v>1655</v>
      </c>
      <c r="L51" s="28">
        <v>1663</v>
      </c>
      <c r="M51" s="26" t="s">
        <v>106</v>
      </c>
      <c r="N51" s="26" t="s">
        <v>233</v>
      </c>
      <c r="O51" s="28">
        <v>0</v>
      </c>
      <c r="P51" s="28">
        <v>0</v>
      </c>
      <c r="Q51" s="28">
        <v>5</v>
      </c>
      <c r="R51" s="28">
        <v>10</v>
      </c>
      <c r="S51" s="28">
        <v>15</v>
      </c>
      <c r="T51" s="73" t="s">
        <v>95</v>
      </c>
      <c r="U51" s="64" t="str">
        <f t="shared" si="12"/>
        <v>Protección y Promoción Social 12000002</v>
      </c>
      <c r="V51" s="59" t="str">
        <f t="shared" si="13"/>
        <v>Transferencia Monetaria</v>
      </c>
      <c r="W51" s="55" t="s">
        <v>234</v>
      </c>
      <c r="X51" s="55" t="s">
        <v>236</v>
      </c>
      <c r="Y51" s="70" t="s">
        <v>99</v>
      </c>
      <c r="Z51" s="35" t="s">
        <v>107</v>
      </c>
      <c r="AA51" s="36">
        <v>0</v>
      </c>
      <c r="AB51" s="36">
        <v>0</v>
      </c>
      <c r="AC51" s="36">
        <v>5</v>
      </c>
      <c r="AD51" s="36">
        <v>10</v>
      </c>
      <c r="AE51" s="36">
        <v>15</v>
      </c>
      <c r="AF51" s="37">
        <v>0</v>
      </c>
      <c r="AG51" s="117" t="str">
        <f t="shared" si="14"/>
        <v>FODESAF/IMAS/GOBIERNO CENTRAL</v>
      </c>
      <c r="AH51" s="64"/>
    </row>
    <row r="52" spans="1:34" s="15" customFormat="1" x14ac:dyDescent="0.2">
      <c r="A52" s="56"/>
      <c r="B52" s="56"/>
      <c r="C52" s="56"/>
      <c r="D52" s="56"/>
      <c r="E52" s="80"/>
      <c r="F52" s="56"/>
      <c r="G52" s="106"/>
      <c r="H52" s="56"/>
      <c r="I52" s="56"/>
      <c r="J52" s="56"/>
      <c r="K52" s="56"/>
      <c r="L52" s="56"/>
      <c r="M52" s="106"/>
      <c r="N52" s="106"/>
      <c r="O52" s="56"/>
      <c r="P52" s="56"/>
      <c r="Q52" s="56"/>
      <c r="R52" s="56"/>
      <c r="S52" s="56"/>
      <c r="T52" s="106"/>
      <c r="U52" s="56"/>
      <c r="V52" s="56"/>
      <c r="W52" s="56"/>
      <c r="X52" s="56"/>
      <c r="Y52" s="56"/>
      <c r="Z52" s="106"/>
      <c r="AA52" s="56"/>
      <c r="AB52" s="56"/>
      <c r="AC52" s="56"/>
      <c r="AD52" s="56"/>
      <c r="AE52" s="56"/>
      <c r="AF52" s="56"/>
      <c r="AG52" s="118"/>
      <c r="AH52" s="56"/>
    </row>
    <row r="53" spans="1:34" s="15" customFormat="1" ht="156.75" customHeight="1" x14ac:dyDescent="0.2">
      <c r="A53" s="120" t="s">
        <v>514</v>
      </c>
      <c r="B53" s="130" t="s">
        <v>242</v>
      </c>
      <c r="C53" s="165" t="s">
        <v>245</v>
      </c>
      <c r="D53" s="130" t="s">
        <v>244</v>
      </c>
      <c r="E53" s="74" t="str">
        <f>E29</f>
        <v>Bienestar, Trabajo e Inclusión Social</v>
      </c>
      <c r="F53" s="27" t="str">
        <f>F43</f>
        <v xml:space="preserve"> A) Aumentar la atención de los hogares en pobreza extrema mediante transferencias estatales que cubran las necesidades alimentarias de las personas.
</v>
      </c>
      <c r="G53" s="26" t="s">
        <v>88</v>
      </c>
      <c r="H53" s="28" t="s">
        <v>116</v>
      </c>
      <c r="I53" s="28" t="s">
        <v>90</v>
      </c>
      <c r="J53" s="28" t="s">
        <v>89</v>
      </c>
      <c r="K53" s="28" t="s">
        <v>91</v>
      </c>
      <c r="L53" s="28" t="s">
        <v>92</v>
      </c>
      <c r="M53" s="26" t="s">
        <v>108</v>
      </c>
      <c r="N53" s="26" t="s">
        <v>207</v>
      </c>
      <c r="O53" s="28" t="s">
        <v>216</v>
      </c>
      <c r="P53" s="28">
        <v>274000</v>
      </c>
      <c r="Q53" s="28">
        <v>274000</v>
      </c>
      <c r="R53" s="28">
        <v>274000</v>
      </c>
      <c r="S53" s="28">
        <v>274000</v>
      </c>
      <c r="T53" s="73" t="s">
        <v>95</v>
      </c>
      <c r="U53" s="64" t="str">
        <f>U43</f>
        <v>Protección y Promoción Social 12000002</v>
      </c>
      <c r="V53" s="59" t="str">
        <f>V40</f>
        <v>Transferencia Monetaria</v>
      </c>
      <c r="W53" s="55" t="s">
        <v>208</v>
      </c>
      <c r="X53" s="55" t="s">
        <v>209</v>
      </c>
      <c r="Y53" s="55" t="s">
        <v>177</v>
      </c>
      <c r="Z53" s="35" t="s">
        <v>109</v>
      </c>
      <c r="AA53" s="36" t="s">
        <v>217</v>
      </c>
      <c r="AB53" s="55">
        <v>274000</v>
      </c>
      <c r="AC53" s="55">
        <v>274000</v>
      </c>
      <c r="AD53" s="55">
        <v>274000</v>
      </c>
      <c r="AE53" s="55">
        <v>274000</v>
      </c>
      <c r="AF53" s="37">
        <f>SUM(AF54:AF59)</f>
        <v>93339.25</v>
      </c>
      <c r="AG53" s="36" t="str">
        <f>AG39</f>
        <v>FODESAF/IMAS/GOBIERNO CENTRAL</v>
      </c>
      <c r="AH53" s="55"/>
    </row>
    <row r="54" spans="1:34" s="15" customFormat="1" ht="188.25" customHeight="1" x14ac:dyDescent="0.2">
      <c r="A54" s="120" t="s">
        <v>514</v>
      </c>
      <c r="B54" s="131"/>
      <c r="C54" s="166"/>
      <c r="D54" s="166"/>
      <c r="E54" s="74" t="str">
        <f t="shared" ref="E54:F59" si="15">E53</f>
        <v>Bienestar, Trabajo e Inclusión Social</v>
      </c>
      <c r="F54" s="27" t="str">
        <f>F53</f>
        <v xml:space="preserve"> A) Aumentar la atención de los hogares en pobreza extrema mediante transferencias estatales que cubran las necesidades alimentarias de las personas.
</v>
      </c>
      <c r="G54" s="26" t="s">
        <v>88</v>
      </c>
      <c r="H54" s="27" t="s">
        <v>117</v>
      </c>
      <c r="I54" s="27" t="s">
        <v>118</v>
      </c>
      <c r="J54" s="27" t="s">
        <v>119</v>
      </c>
      <c r="K54" s="27" t="s">
        <v>120</v>
      </c>
      <c r="L54" s="27" t="s">
        <v>121</v>
      </c>
      <c r="M54" s="26" t="s">
        <v>108</v>
      </c>
      <c r="N54" s="26" t="s">
        <v>207</v>
      </c>
      <c r="O54" s="28" t="s">
        <v>219</v>
      </c>
      <c r="P54" s="28">
        <v>107929</v>
      </c>
      <c r="Q54" s="28">
        <v>107929</v>
      </c>
      <c r="R54" s="28">
        <v>107929</v>
      </c>
      <c r="S54" s="28">
        <v>107929</v>
      </c>
      <c r="T54" s="73" t="s">
        <v>95</v>
      </c>
      <c r="U54" s="64" t="str">
        <f t="shared" ref="U54:U59" si="16">U53</f>
        <v>Protección y Promoción Social 12000002</v>
      </c>
      <c r="V54" s="59" t="str">
        <f t="shared" ref="V54:V56" si="17">V41</f>
        <v>Transferencia Monetaria</v>
      </c>
      <c r="W54" s="55" t="s">
        <v>208</v>
      </c>
      <c r="X54" s="55" t="s">
        <v>210</v>
      </c>
      <c r="Y54" s="55" t="s">
        <v>177</v>
      </c>
      <c r="Z54" s="35" t="s">
        <v>109</v>
      </c>
      <c r="AA54" s="36" t="s">
        <v>218</v>
      </c>
      <c r="AB54" s="55">
        <v>107.929</v>
      </c>
      <c r="AC54" s="55">
        <v>107.93</v>
      </c>
      <c r="AD54" s="55">
        <v>107.931</v>
      </c>
      <c r="AE54" s="55">
        <v>107.932</v>
      </c>
      <c r="AF54" s="37">
        <f>36766330575/1000000</f>
        <v>36766.330575</v>
      </c>
      <c r="AG54" s="36" t="str">
        <f t="shared" ref="AG54:AG57" si="18">AG40</f>
        <v>FODESAF/IMAS/GOBIERNO CENTRAL</v>
      </c>
      <c r="AH54" s="55"/>
    </row>
    <row r="55" spans="1:34" s="15" customFormat="1" ht="192" customHeight="1" x14ac:dyDescent="0.2">
      <c r="A55" s="120" t="s">
        <v>514</v>
      </c>
      <c r="B55" s="131"/>
      <c r="C55" s="166"/>
      <c r="D55" s="166"/>
      <c r="E55" s="74" t="str">
        <f t="shared" si="15"/>
        <v>Bienestar, Trabajo e Inclusión Social</v>
      </c>
      <c r="F55" s="27" t="str">
        <f t="shared" si="15"/>
        <v xml:space="preserve"> A) Aumentar la atención de los hogares en pobreza extrema mediante transferencias estatales que cubran las necesidades alimentarias de las personas.
</v>
      </c>
      <c r="G55" s="26" t="s">
        <v>88</v>
      </c>
      <c r="H55" s="49" t="s">
        <v>122</v>
      </c>
      <c r="I55" s="50" t="s">
        <v>124</v>
      </c>
      <c r="J55" s="50" t="s">
        <v>123</v>
      </c>
      <c r="K55" s="50" t="s">
        <v>125</v>
      </c>
      <c r="L55" s="50" t="s">
        <v>126</v>
      </c>
      <c r="M55" s="26" t="s">
        <v>108</v>
      </c>
      <c r="N55" s="26" t="s">
        <v>207</v>
      </c>
      <c r="O55" s="81" t="s">
        <v>220</v>
      </c>
      <c r="P55" s="28">
        <v>28934</v>
      </c>
      <c r="Q55" s="28">
        <v>28934</v>
      </c>
      <c r="R55" s="28">
        <v>28934</v>
      </c>
      <c r="S55" s="28">
        <v>28934</v>
      </c>
      <c r="T55" s="73" t="s">
        <v>95</v>
      </c>
      <c r="U55" s="64" t="str">
        <f t="shared" si="16"/>
        <v>Protección y Promoción Social 12000002</v>
      </c>
      <c r="V55" s="59" t="str">
        <f t="shared" si="17"/>
        <v>Transferencia Monetaria</v>
      </c>
      <c r="W55" s="55" t="s">
        <v>208</v>
      </c>
      <c r="X55" s="55" t="s">
        <v>211</v>
      </c>
      <c r="Y55" s="55" t="s">
        <v>177</v>
      </c>
      <c r="Z55" s="35" t="s">
        <v>109</v>
      </c>
      <c r="AA55" s="36">
        <v>41.851999999999997</v>
      </c>
      <c r="AB55" s="55">
        <v>28.934000000000001</v>
      </c>
      <c r="AC55" s="55">
        <v>28.934000000000001</v>
      </c>
      <c r="AD55" s="55">
        <v>28.934000000000001</v>
      </c>
      <c r="AE55" s="55">
        <v>28.934000000000001</v>
      </c>
      <c r="AF55" s="37">
        <f>9856624800/1000000</f>
        <v>9856.6247999999996</v>
      </c>
      <c r="AG55" s="36" t="str">
        <f t="shared" si="18"/>
        <v>FODESAF/IMAS/GOBIERNO CENTRAL</v>
      </c>
      <c r="AH55" s="55"/>
    </row>
    <row r="56" spans="1:34" s="15" customFormat="1" ht="182.25" customHeight="1" x14ac:dyDescent="0.2">
      <c r="A56" s="120" t="s">
        <v>514</v>
      </c>
      <c r="B56" s="131"/>
      <c r="C56" s="166"/>
      <c r="D56" s="166"/>
      <c r="E56" s="74" t="str">
        <f t="shared" si="15"/>
        <v>Bienestar, Trabajo e Inclusión Social</v>
      </c>
      <c r="F56" s="27" t="str">
        <f t="shared" si="15"/>
        <v xml:space="preserve"> A) Aumentar la atención de los hogares en pobreza extrema mediante transferencias estatales que cubran las necesidades alimentarias de las personas.
</v>
      </c>
      <c r="G56" s="26" t="s">
        <v>88</v>
      </c>
      <c r="H56" s="49" t="s">
        <v>127</v>
      </c>
      <c r="I56" s="50" t="s">
        <v>128</v>
      </c>
      <c r="J56" s="50" t="s">
        <v>129</v>
      </c>
      <c r="K56" s="50" t="s">
        <v>130</v>
      </c>
      <c r="L56" s="50" t="s">
        <v>131</v>
      </c>
      <c r="M56" s="26" t="s">
        <v>108</v>
      </c>
      <c r="N56" s="26" t="s">
        <v>207</v>
      </c>
      <c r="O56" s="81" t="s">
        <v>221</v>
      </c>
      <c r="P56" s="28">
        <v>22249</v>
      </c>
      <c r="Q56" s="28">
        <v>22249</v>
      </c>
      <c r="R56" s="28">
        <v>22249</v>
      </c>
      <c r="S56" s="28">
        <v>22249</v>
      </c>
      <c r="T56" s="73" t="s">
        <v>95</v>
      </c>
      <c r="U56" s="64" t="str">
        <f t="shared" si="16"/>
        <v>Protección y Promoción Social 12000002</v>
      </c>
      <c r="V56" s="59" t="str">
        <f t="shared" si="17"/>
        <v>Transferencia Monetaria</v>
      </c>
      <c r="W56" s="55" t="s">
        <v>208</v>
      </c>
      <c r="X56" s="55" t="s">
        <v>212</v>
      </c>
      <c r="Y56" s="55" t="s">
        <v>177</v>
      </c>
      <c r="Z56" s="35" t="s">
        <v>109</v>
      </c>
      <c r="AA56" s="36">
        <v>35.497999999999998</v>
      </c>
      <c r="AB56" s="55">
        <v>22.248999999999999</v>
      </c>
      <c r="AC56" s="55">
        <v>22.248999999999999</v>
      </c>
      <c r="AD56" s="55">
        <v>22.248999999999999</v>
      </c>
      <c r="AE56" s="55">
        <v>22.248999999999999</v>
      </c>
      <c r="AF56" s="37">
        <f>7579147100/1000000</f>
        <v>7579.1471000000001</v>
      </c>
      <c r="AG56" s="36" t="str">
        <f t="shared" si="18"/>
        <v>FODESAF/IMAS/GOBIERNO CENTRAL</v>
      </c>
      <c r="AH56" s="55"/>
    </row>
    <row r="57" spans="1:34" s="15" customFormat="1" ht="176.25" customHeight="1" x14ac:dyDescent="0.2">
      <c r="A57" s="120" t="s">
        <v>514</v>
      </c>
      <c r="B57" s="131"/>
      <c r="C57" s="166"/>
      <c r="D57" s="166"/>
      <c r="E57" s="74" t="str">
        <f t="shared" si="15"/>
        <v>Bienestar, Trabajo e Inclusión Social</v>
      </c>
      <c r="F57" s="27" t="str">
        <f t="shared" si="15"/>
        <v xml:space="preserve"> A) Aumentar la atención de los hogares en pobreza extrema mediante transferencias estatales que cubran las necesidades alimentarias de las personas.
</v>
      </c>
      <c r="G57" s="26" t="s">
        <v>88</v>
      </c>
      <c r="H57" s="49" t="s">
        <v>132</v>
      </c>
      <c r="I57" s="50" t="s">
        <v>133</v>
      </c>
      <c r="J57" s="50" t="s">
        <v>134</v>
      </c>
      <c r="K57" s="50" t="s">
        <v>135</v>
      </c>
      <c r="L57" s="50" t="s">
        <v>136</v>
      </c>
      <c r="M57" s="26" t="s">
        <v>108</v>
      </c>
      <c r="N57" s="26" t="s">
        <v>207</v>
      </c>
      <c r="O57" s="81" t="s">
        <v>222</v>
      </c>
      <c r="P57" s="28">
        <v>40771</v>
      </c>
      <c r="Q57" s="28">
        <v>40771</v>
      </c>
      <c r="R57" s="28">
        <v>40771</v>
      </c>
      <c r="S57" s="28">
        <v>40771</v>
      </c>
      <c r="T57" s="73" t="s">
        <v>95</v>
      </c>
      <c r="U57" s="64" t="str">
        <f t="shared" si="16"/>
        <v>Protección y Promoción Social 12000002</v>
      </c>
      <c r="V57" s="59" t="str">
        <f>V56</f>
        <v>Transferencia Monetaria</v>
      </c>
      <c r="W57" s="55" t="s">
        <v>208</v>
      </c>
      <c r="X57" s="55" t="s">
        <v>213</v>
      </c>
      <c r="Y57" s="55" t="s">
        <v>177</v>
      </c>
      <c r="Z57" s="35" t="s">
        <v>109</v>
      </c>
      <c r="AA57" s="36">
        <v>59.789000000000001</v>
      </c>
      <c r="AB57" s="55">
        <v>40.771000000000001</v>
      </c>
      <c r="AC57" s="55">
        <v>40.771000000000001</v>
      </c>
      <c r="AD57" s="55">
        <v>40.771000000000001</v>
      </c>
      <c r="AE57" s="55">
        <v>40.771000000000001</v>
      </c>
      <c r="AF57" s="37">
        <f>13888880400/1000000</f>
        <v>13888.8804</v>
      </c>
      <c r="AG57" s="36" t="str">
        <f t="shared" si="18"/>
        <v>FODESAF/IMAS/GOBIERNO CENTRAL</v>
      </c>
      <c r="AH57" s="55"/>
    </row>
    <row r="58" spans="1:34" s="15" customFormat="1" ht="192" customHeight="1" x14ac:dyDescent="0.2">
      <c r="A58" s="120" t="s">
        <v>514</v>
      </c>
      <c r="B58" s="131"/>
      <c r="C58" s="166"/>
      <c r="D58" s="166"/>
      <c r="E58" s="74" t="str">
        <f t="shared" si="15"/>
        <v>Bienestar, Trabajo e Inclusión Social</v>
      </c>
      <c r="F58" s="27" t="str">
        <f t="shared" si="15"/>
        <v xml:space="preserve"> A) Aumentar la atención de los hogares en pobreza extrema mediante transferencias estatales que cubran las necesidades alimentarias de las personas.
</v>
      </c>
      <c r="G58" s="26" t="s">
        <v>88</v>
      </c>
      <c r="H58" s="49" t="s">
        <v>137</v>
      </c>
      <c r="I58" s="50" t="s">
        <v>138</v>
      </c>
      <c r="J58" s="50" t="s">
        <v>139</v>
      </c>
      <c r="K58" s="50" t="s">
        <v>140</v>
      </c>
      <c r="L58" s="50" t="s">
        <v>141</v>
      </c>
      <c r="M58" s="26" t="s">
        <v>108</v>
      </c>
      <c r="N58" s="26" t="s">
        <v>207</v>
      </c>
      <c r="O58" s="81" t="s">
        <v>223</v>
      </c>
      <c r="P58" s="28">
        <v>40908</v>
      </c>
      <c r="Q58" s="28">
        <v>40908</v>
      </c>
      <c r="R58" s="28">
        <v>40908</v>
      </c>
      <c r="S58" s="28">
        <v>40908</v>
      </c>
      <c r="T58" s="73" t="s">
        <v>95</v>
      </c>
      <c r="U58" s="64" t="str">
        <f t="shared" si="16"/>
        <v>Protección y Promoción Social 12000002</v>
      </c>
      <c r="V58" s="59" t="str">
        <f>V57</f>
        <v>Transferencia Monetaria</v>
      </c>
      <c r="W58" s="55" t="s">
        <v>208</v>
      </c>
      <c r="X58" s="55" t="s">
        <v>214</v>
      </c>
      <c r="Y58" s="55" t="s">
        <v>177</v>
      </c>
      <c r="Z58" s="35" t="s">
        <v>109</v>
      </c>
      <c r="AA58" s="36">
        <v>61.234999999999999</v>
      </c>
      <c r="AB58" s="55">
        <v>40.908000000000001</v>
      </c>
      <c r="AC58" s="55">
        <v>40.908000000000001</v>
      </c>
      <c r="AD58" s="55">
        <v>40.908000000000001</v>
      </c>
      <c r="AE58" s="55">
        <v>40.908000000000001</v>
      </c>
      <c r="AF58" s="37">
        <f>13935550025/1000000</f>
        <v>13935.550025</v>
      </c>
      <c r="AG58" s="36" t="str">
        <f>AG57</f>
        <v>FODESAF/IMAS/GOBIERNO CENTRAL</v>
      </c>
      <c r="AH58" s="55"/>
    </row>
    <row r="59" spans="1:34" s="15" customFormat="1" ht="156" customHeight="1" x14ac:dyDescent="0.2">
      <c r="A59" s="120" t="s">
        <v>514</v>
      </c>
      <c r="B59" s="132"/>
      <c r="C59" s="167"/>
      <c r="D59" s="167"/>
      <c r="E59" s="74" t="str">
        <f t="shared" si="15"/>
        <v>Bienestar, Trabajo e Inclusión Social</v>
      </c>
      <c r="F59" s="27" t="str">
        <f t="shared" si="15"/>
        <v xml:space="preserve"> A) Aumentar la atención de los hogares en pobreza extrema mediante transferencias estatales que cubran las necesidades alimentarias de las personas.
</v>
      </c>
      <c r="G59" s="26" t="s">
        <v>88</v>
      </c>
      <c r="H59" s="49" t="s">
        <v>142</v>
      </c>
      <c r="I59" s="50" t="s">
        <v>123</v>
      </c>
      <c r="J59" s="50" t="s">
        <v>143</v>
      </c>
      <c r="K59" s="50" t="s">
        <v>144</v>
      </c>
      <c r="L59" s="50" t="s">
        <v>145</v>
      </c>
      <c r="M59" s="26" t="s">
        <v>108</v>
      </c>
      <c r="N59" s="26" t="s">
        <v>207</v>
      </c>
      <c r="O59" s="81" t="s">
        <v>224</v>
      </c>
      <c r="P59" s="28">
        <v>33209</v>
      </c>
      <c r="Q59" s="28">
        <v>33209</v>
      </c>
      <c r="R59" s="28">
        <v>33209</v>
      </c>
      <c r="S59" s="28">
        <v>33209</v>
      </c>
      <c r="T59" s="73" t="s">
        <v>95</v>
      </c>
      <c r="U59" s="64" t="str">
        <f t="shared" si="16"/>
        <v>Protección y Promoción Social 12000002</v>
      </c>
      <c r="V59" s="59" t="str">
        <f>V58</f>
        <v>Transferencia Monetaria</v>
      </c>
      <c r="W59" s="55" t="s">
        <v>208</v>
      </c>
      <c r="X59" s="55" t="s">
        <v>215</v>
      </c>
      <c r="Y59" s="55" t="s">
        <v>177</v>
      </c>
      <c r="Z59" s="35" t="s">
        <v>109</v>
      </c>
      <c r="AA59" s="36">
        <v>53.231000000000002</v>
      </c>
      <c r="AB59" s="55">
        <v>33.209000000000003</v>
      </c>
      <c r="AC59" s="55">
        <v>33.209000000000003</v>
      </c>
      <c r="AD59" s="55">
        <v>33.209000000000003</v>
      </c>
      <c r="AE59" s="55">
        <v>33.209000000000003</v>
      </c>
      <c r="AF59" s="37">
        <f>11312717100/1000000</f>
        <v>11312.7171</v>
      </c>
      <c r="AG59" s="36" t="str">
        <f>AG58</f>
        <v>FODESAF/IMAS/GOBIERNO CENTRAL</v>
      </c>
      <c r="AH59" s="55"/>
    </row>
    <row r="60" spans="1:34" s="15" customFormat="1" x14ac:dyDescent="0.2">
      <c r="G60" s="107"/>
      <c r="M60" s="107"/>
      <c r="N60" s="107"/>
      <c r="T60" s="107"/>
      <c r="Z60" s="107"/>
      <c r="AG60" s="119"/>
    </row>
    <row r="61" spans="1:34" s="15" customFormat="1" x14ac:dyDescent="0.2">
      <c r="G61" s="107"/>
      <c r="M61" s="107"/>
      <c r="N61" s="107"/>
      <c r="T61" s="107"/>
      <c r="Z61" s="107"/>
      <c r="AG61" s="119"/>
    </row>
    <row r="62" spans="1:34" s="15" customFormat="1" x14ac:dyDescent="0.2">
      <c r="G62" s="107"/>
      <c r="M62" s="107"/>
      <c r="N62" s="107"/>
      <c r="T62" s="107"/>
      <c r="Z62" s="107"/>
      <c r="AG62" s="119"/>
    </row>
    <row r="63" spans="1:34" s="15" customFormat="1" x14ac:dyDescent="0.2">
      <c r="G63" s="107"/>
      <c r="M63" s="107"/>
      <c r="N63" s="107"/>
      <c r="T63" s="107"/>
      <c r="Z63" s="107"/>
      <c r="AG63" s="119"/>
    </row>
    <row r="64" spans="1:34" s="15" customFormat="1" x14ac:dyDescent="0.2">
      <c r="G64" s="107"/>
      <c r="M64" s="107"/>
      <c r="N64" s="107"/>
      <c r="T64" s="107"/>
      <c r="Z64" s="107"/>
      <c r="AG64" s="119"/>
    </row>
    <row r="65" spans="7:33" s="15" customFormat="1" x14ac:dyDescent="0.2">
      <c r="G65" s="107"/>
      <c r="M65" s="107"/>
      <c r="N65" s="107"/>
      <c r="T65" s="107"/>
      <c r="Z65" s="107"/>
      <c r="AG65" s="119"/>
    </row>
    <row r="66" spans="7:33" s="15" customFormat="1" x14ac:dyDescent="0.2">
      <c r="G66" s="107"/>
      <c r="M66" s="107"/>
      <c r="N66" s="107"/>
      <c r="T66" s="107"/>
      <c r="Z66" s="107"/>
      <c r="AG66" s="119"/>
    </row>
    <row r="67" spans="7:33" s="15" customFormat="1" x14ac:dyDescent="0.2">
      <c r="G67" s="107"/>
      <c r="M67" s="107"/>
      <c r="N67" s="107"/>
      <c r="T67" s="107"/>
      <c r="Z67" s="107"/>
      <c r="AG67" s="119"/>
    </row>
    <row r="68" spans="7:33" s="15" customFormat="1" x14ac:dyDescent="0.2">
      <c r="G68" s="107"/>
      <c r="M68" s="107"/>
      <c r="N68" s="107"/>
      <c r="T68" s="107"/>
      <c r="Z68" s="107"/>
      <c r="AG68" s="119"/>
    </row>
    <row r="69" spans="7:33" s="15" customFormat="1" x14ac:dyDescent="0.2">
      <c r="G69" s="107"/>
      <c r="M69" s="107"/>
      <c r="N69" s="107"/>
      <c r="T69" s="107"/>
      <c r="Z69" s="107"/>
      <c r="AG69" s="119"/>
    </row>
    <row r="70" spans="7:33" s="15" customFormat="1" x14ac:dyDescent="0.2">
      <c r="G70" s="107"/>
      <c r="M70" s="107"/>
      <c r="N70" s="107"/>
      <c r="T70" s="107"/>
      <c r="Z70" s="107"/>
      <c r="AG70" s="119"/>
    </row>
    <row r="71" spans="7:33" s="15" customFormat="1" x14ac:dyDescent="0.2">
      <c r="G71" s="107"/>
      <c r="M71" s="107"/>
      <c r="N71" s="107"/>
      <c r="T71" s="107"/>
      <c r="Z71" s="107"/>
      <c r="AG71" s="119"/>
    </row>
    <row r="72" spans="7:33" s="15" customFormat="1" x14ac:dyDescent="0.2">
      <c r="G72" s="107"/>
      <c r="M72" s="107"/>
      <c r="N72" s="107"/>
      <c r="T72" s="107"/>
      <c r="Z72" s="107"/>
      <c r="AG72" s="119"/>
    </row>
    <row r="73" spans="7:33" s="15" customFormat="1" x14ac:dyDescent="0.2">
      <c r="G73" s="107"/>
      <c r="M73" s="107"/>
      <c r="N73" s="107"/>
      <c r="T73" s="107"/>
      <c r="Z73" s="107"/>
      <c r="AG73" s="119"/>
    </row>
    <row r="74" spans="7:33" s="15" customFormat="1" x14ac:dyDescent="0.2">
      <c r="G74" s="107"/>
      <c r="M74" s="107"/>
      <c r="N74" s="107"/>
      <c r="T74" s="107"/>
      <c r="Z74" s="107"/>
      <c r="AG74" s="119"/>
    </row>
    <row r="75" spans="7:33" s="15" customFormat="1" x14ac:dyDescent="0.2">
      <c r="G75" s="107"/>
      <c r="M75" s="107"/>
      <c r="N75" s="107"/>
      <c r="T75" s="107"/>
      <c r="Z75" s="107"/>
      <c r="AG75" s="119"/>
    </row>
    <row r="76" spans="7:33" s="15" customFormat="1" x14ac:dyDescent="0.2">
      <c r="G76" s="107"/>
      <c r="M76" s="107"/>
      <c r="N76" s="107"/>
      <c r="T76" s="107"/>
      <c r="Z76" s="107"/>
      <c r="AG76" s="119"/>
    </row>
    <row r="77" spans="7:33" s="15" customFormat="1" x14ac:dyDescent="0.2">
      <c r="G77" s="107"/>
      <c r="M77" s="107"/>
      <c r="N77" s="107"/>
      <c r="T77" s="107"/>
      <c r="Z77" s="107"/>
      <c r="AG77" s="119"/>
    </row>
    <row r="78" spans="7:33" s="15" customFormat="1" x14ac:dyDescent="0.2">
      <c r="G78" s="107"/>
      <c r="M78" s="107"/>
      <c r="N78" s="107"/>
      <c r="T78" s="107"/>
      <c r="Z78" s="107"/>
      <c r="AG78" s="119"/>
    </row>
    <row r="79" spans="7:33" s="15" customFormat="1" x14ac:dyDescent="0.2">
      <c r="G79" s="107"/>
      <c r="M79" s="107"/>
      <c r="N79" s="107"/>
      <c r="T79" s="107"/>
      <c r="Z79" s="107"/>
      <c r="AG79" s="119"/>
    </row>
    <row r="80" spans="7:33" s="15" customFormat="1" x14ac:dyDescent="0.2">
      <c r="G80" s="107"/>
      <c r="M80" s="107"/>
      <c r="N80" s="107"/>
      <c r="T80" s="107"/>
      <c r="Z80" s="107"/>
      <c r="AG80" s="119"/>
    </row>
    <row r="81" spans="7:33" s="15" customFormat="1" x14ac:dyDescent="0.2">
      <c r="G81" s="107"/>
      <c r="M81" s="107"/>
      <c r="N81" s="107"/>
      <c r="T81" s="107"/>
      <c r="Z81" s="107"/>
      <c r="AG81" s="119"/>
    </row>
    <row r="82" spans="7:33" s="15" customFormat="1" x14ac:dyDescent="0.2">
      <c r="G82" s="107"/>
      <c r="M82" s="107"/>
      <c r="N82" s="107"/>
      <c r="T82" s="107"/>
      <c r="Z82" s="107"/>
      <c r="AG82" s="119"/>
    </row>
    <row r="83" spans="7:33" s="15" customFormat="1" x14ac:dyDescent="0.2">
      <c r="G83" s="107"/>
      <c r="M83" s="107"/>
      <c r="N83" s="107"/>
      <c r="T83" s="107"/>
      <c r="Z83" s="107"/>
      <c r="AG83" s="119"/>
    </row>
    <row r="84" spans="7:33" s="15" customFormat="1" x14ac:dyDescent="0.2">
      <c r="G84" s="107"/>
      <c r="M84" s="107"/>
      <c r="N84" s="107"/>
      <c r="T84" s="107"/>
      <c r="Z84" s="107"/>
      <c r="AG84" s="119"/>
    </row>
    <row r="85" spans="7:33" s="15" customFormat="1" x14ac:dyDescent="0.2">
      <c r="G85" s="107"/>
      <c r="M85" s="107"/>
      <c r="N85" s="107"/>
      <c r="T85" s="107"/>
      <c r="Z85" s="107"/>
      <c r="AG85" s="119"/>
    </row>
    <row r="86" spans="7:33" s="15" customFormat="1" x14ac:dyDescent="0.2">
      <c r="G86" s="107"/>
      <c r="M86" s="107"/>
      <c r="N86" s="107"/>
      <c r="T86" s="107"/>
      <c r="Z86" s="107"/>
      <c r="AG86" s="119"/>
    </row>
    <row r="87" spans="7:33" s="15" customFormat="1" x14ac:dyDescent="0.2">
      <c r="G87" s="107"/>
      <c r="M87" s="107"/>
      <c r="N87" s="107"/>
      <c r="T87" s="107"/>
      <c r="Z87" s="107"/>
      <c r="AG87" s="119"/>
    </row>
    <row r="88" spans="7:33" s="15" customFormat="1" x14ac:dyDescent="0.2">
      <c r="G88" s="107"/>
      <c r="M88" s="107"/>
      <c r="N88" s="107"/>
      <c r="T88" s="107"/>
      <c r="Z88" s="107"/>
      <c r="AG88" s="119"/>
    </row>
    <row r="89" spans="7:33" s="15" customFormat="1" x14ac:dyDescent="0.2">
      <c r="G89" s="107"/>
      <c r="M89" s="107"/>
      <c r="N89" s="107"/>
      <c r="T89" s="107"/>
      <c r="Z89" s="107"/>
      <c r="AG89" s="119"/>
    </row>
    <row r="90" spans="7:33" s="15" customFormat="1" x14ac:dyDescent="0.2">
      <c r="G90" s="107"/>
      <c r="M90" s="107"/>
      <c r="N90" s="107"/>
      <c r="T90" s="107"/>
      <c r="Z90" s="107"/>
      <c r="AG90" s="119"/>
    </row>
    <row r="91" spans="7:33" s="15" customFormat="1" x14ac:dyDescent="0.2">
      <c r="G91" s="107"/>
      <c r="M91" s="107"/>
      <c r="N91" s="107"/>
      <c r="T91" s="107"/>
      <c r="Z91" s="107"/>
      <c r="AG91" s="119"/>
    </row>
    <row r="92" spans="7:33" s="15" customFormat="1" x14ac:dyDescent="0.2">
      <c r="G92" s="107"/>
      <c r="M92" s="107"/>
      <c r="N92" s="107"/>
      <c r="T92" s="107"/>
      <c r="Z92" s="107"/>
      <c r="AG92" s="119"/>
    </row>
    <row r="93" spans="7:33" s="15" customFormat="1" x14ac:dyDescent="0.2">
      <c r="G93" s="107"/>
      <c r="M93" s="107"/>
      <c r="N93" s="107"/>
      <c r="T93" s="107"/>
      <c r="Z93" s="107"/>
      <c r="AG93" s="119"/>
    </row>
    <row r="94" spans="7:33" s="15" customFormat="1" x14ac:dyDescent="0.2">
      <c r="G94" s="107"/>
      <c r="M94" s="107"/>
      <c r="N94" s="107"/>
      <c r="T94" s="107"/>
      <c r="Z94" s="107"/>
      <c r="AG94" s="119"/>
    </row>
    <row r="95" spans="7:33" s="15" customFormat="1" x14ac:dyDescent="0.2">
      <c r="G95" s="107"/>
      <c r="M95" s="107"/>
      <c r="N95" s="107"/>
      <c r="T95" s="107"/>
      <c r="Z95" s="107"/>
      <c r="AG95" s="119"/>
    </row>
    <row r="96" spans="7:33" s="15" customFormat="1" x14ac:dyDescent="0.2">
      <c r="G96" s="107"/>
      <c r="M96" s="107"/>
      <c r="N96" s="107"/>
      <c r="T96" s="107"/>
      <c r="Z96" s="107"/>
      <c r="AG96" s="119"/>
    </row>
    <row r="97" spans="7:33" s="15" customFormat="1" x14ac:dyDescent="0.2">
      <c r="G97" s="107"/>
      <c r="M97" s="107"/>
      <c r="N97" s="107"/>
      <c r="T97" s="107"/>
      <c r="Z97" s="107"/>
      <c r="AG97" s="119"/>
    </row>
    <row r="98" spans="7:33" s="15" customFormat="1" x14ac:dyDescent="0.2">
      <c r="G98" s="107"/>
      <c r="M98" s="107"/>
      <c r="N98" s="107"/>
      <c r="T98" s="107"/>
      <c r="Z98" s="107"/>
      <c r="AG98" s="119"/>
    </row>
    <row r="99" spans="7:33" s="15" customFormat="1" x14ac:dyDescent="0.2">
      <c r="G99" s="107"/>
      <c r="M99" s="107"/>
      <c r="N99" s="107"/>
      <c r="T99" s="107"/>
      <c r="Z99" s="107"/>
      <c r="AG99" s="119"/>
    </row>
    <row r="100" spans="7:33" s="15" customFormat="1" x14ac:dyDescent="0.2">
      <c r="G100" s="107"/>
      <c r="M100" s="107"/>
      <c r="N100" s="107"/>
      <c r="T100" s="107"/>
      <c r="Z100" s="107"/>
      <c r="AG100" s="119"/>
    </row>
    <row r="101" spans="7:33" s="15" customFormat="1" x14ac:dyDescent="0.2">
      <c r="G101" s="107"/>
      <c r="M101" s="107"/>
      <c r="N101" s="107"/>
      <c r="T101" s="107"/>
      <c r="Z101" s="107"/>
      <c r="AG101" s="119"/>
    </row>
    <row r="102" spans="7:33" s="15" customFormat="1" x14ac:dyDescent="0.2">
      <c r="G102" s="107"/>
      <c r="M102" s="107"/>
      <c r="N102" s="107"/>
      <c r="T102" s="107"/>
      <c r="Z102" s="107"/>
      <c r="AG102" s="119"/>
    </row>
    <row r="103" spans="7:33" s="15" customFormat="1" x14ac:dyDescent="0.2">
      <c r="G103" s="107"/>
      <c r="M103" s="107"/>
      <c r="N103" s="107"/>
      <c r="T103" s="107"/>
      <c r="Z103" s="107"/>
      <c r="AG103" s="119"/>
    </row>
    <row r="104" spans="7:33" s="15" customFormat="1" x14ac:dyDescent="0.2">
      <c r="G104" s="107"/>
      <c r="M104" s="107"/>
      <c r="N104" s="107"/>
      <c r="T104" s="107"/>
      <c r="Z104" s="107"/>
      <c r="AG104" s="119"/>
    </row>
    <row r="105" spans="7:33" s="15" customFormat="1" x14ac:dyDescent="0.2">
      <c r="G105" s="107"/>
      <c r="M105" s="107"/>
      <c r="N105" s="107"/>
      <c r="T105" s="107"/>
      <c r="Z105" s="107"/>
      <c r="AG105" s="119"/>
    </row>
    <row r="106" spans="7:33" s="15" customFormat="1" x14ac:dyDescent="0.2">
      <c r="G106" s="107"/>
      <c r="M106" s="107"/>
      <c r="N106" s="107"/>
      <c r="T106" s="107"/>
      <c r="Z106" s="107"/>
      <c r="AG106" s="119"/>
    </row>
    <row r="107" spans="7:33" s="15" customFormat="1" x14ac:dyDescent="0.2">
      <c r="G107" s="107"/>
      <c r="M107" s="107"/>
      <c r="N107" s="107"/>
      <c r="T107" s="107"/>
      <c r="Z107" s="107"/>
      <c r="AG107" s="119"/>
    </row>
    <row r="108" spans="7:33" s="15" customFormat="1" x14ac:dyDescent="0.2">
      <c r="G108" s="107"/>
      <c r="M108" s="107"/>
      <c r="N108" s="107"/>
      <c r="T108" s="107"/>
      <c r="Z108" s="107"/>
      <c r="AG108" s="119"/>
    </row>
    <row r="109" spans="7:33" s="15" customFormat="1" x14ac:dyDescent="0.2">
      <c r="G109" s="107"/>
      <c r="M109" s="107"/>
      <c r="N109" s="107"/>
      <c r="T109" s="107"/>
      <c r="Z109" s="107"/>
      <c r="AG109" s="119"/>
    </row>
    <row r="110" spans="7:33" s="15" customFormat="1" x14ac:dyDescent="0.2">
      <c r="G110" s="107"/>
      <c r="M110" s="107"/>
      <c r="N110" s="107"/>
      <c r="T110" s="107"/>
      <c r="Z110" s="107"/>
      <c r="AG110" s="119"/>
    </row>
    <row r="111" spans="7:33" s="15" customFormat="1" x14ac:dyDescent="0.2">
      <c r="G111" s="107"/>
      <c r="M111" s="107"/>
      <c r="N111" s="107"/>
      <c r="T111" s="107"/>
      <c r="Z111" s="107"/>
      <c r="AG111" s="119"/>
    </row>
    <row r="112" spans="7:33" s="15" customFormat="1" x14ac:dyDescent="0.2">
      <c r="G112" s="107"/>
      <c r="M112" s="107"/>
      <c r="N112" s="107"/>
      <c r="T112" s="107"/>
      <c r="Z112" s="107"/>
      <c r="AG112" s="119"/>
    </row>
    <row r="113" spans="7:33" s="15" customFormat="1" x14ac:dyDescent="0.2">
      <c r="G113" s="107"/>
      <c r="M113" s="107"/>
      <c r="N113" s="107"/>
      <c r="T113" s="107"/>
      <c r="Z113" s="107"/>
      <c r="AG113" s="119"/>
    </row>
    <row r="114" spans="7:33" s="15" customFormat="1" x14ac:dyDescent="0.2">
      <c r="G114" s="107"/>
      <c r="M114" s="107"/>
      <c r="N114" s="107"/>
      <c r="T114" s="107"/>
      <c r="Z114" s="107"/>
      <c r="AG114" s="119"/>
    </row>
    <row r="115" spans="7:33" s="15" customFormat="1" x14ac:dyDescent="0.2">
      <c r="G115" s="107"/>
      <c r="M115" s="107"/>
      <c r="N115" s="107"/>
      <c r="T115" s="107"/>
      <c r="Z115" s="107"/>
      <c r="AG115" s="119"/>
    </row>
    <row r="116" spans="7:33" s="15" customFormat="1" x14ac:dyDescent="0.2">
      <c r="G116" s="107"/>
      <c r="M116" s="107"/>
      <c r="N116" s="107"/>
      <c r="T116" s="107"/>
      <c r="Z116" s="107"/>
      <c r="AG116" s="119"/>
    </row>
    <row r="117" spans="7:33" s="15" customFormat="1" x14ac:dyDescent="0.2">
      <c r="G117" s="107"/>
      <c r="M117" s="107"/>
      <c r="N117" s="107"/>
      <c r="T117" s="107"/>
      <c r="Z117" s="107"/>
      <c r="AG117" s="119"/>
    </row>
    <row r="118" spans="7:33" s="15" customFormat="1" x14ac:dyDescent="0.2">
      <c r="G118" s="107"/>
      <c r="M118" s="107"/>
      <c r="N118" s="107"/>
      <c r="T118" s="107"/>
      <c r="Z118" s="107"/>
      <c r="AG118" s="119"/>
    </row>
    <row r="119" spans="7:33" s="15" customFormat="1" x14ac:dyDescent="0.2">
      <c r="G119" s="107"/>
      <c r="M119" s="107"/>
      <c r="N119" s="107"/>
      <c r="T119" s="107"/>
      <c r="Z119" s="107"/>
      <c r="AG119" s="119"/>
    </row>
    <row r="120" spans="7:33" s="15" customFormat="1" x14ac:dyDescent="0.2">
      <c r="G120" s="107"/>
      <c r="M120" s="107"/>
      <c r="N120" s="107"/>
      <c r="T120" s="107"/>
      <c r="Z120" s="107"/>
      <c r="AG120" s="119"/>
    </row>
    <row r="121" spans="7:33" s="15" customFormat="1" x14ac:dyDescent="0.2">
      <c r="G121" s="107"/>
      <c r="M121" s="107"/>
      <c r="N121" s="107"/>
      <c r="T121" s="107"/>
      <c r="Z121" s="107"/>
      <c r="AG121" s="119"/>
    </row>
    <row r="122" spans="7:33" s="15" customFormat="1" x14ac:dyDescent="0.2">
      <c r="G122" s="107"/>
      <c r="M122" s="107"/>
      <c r="N122" s="107"/>
      <c r="T122" s="107"/>
      <c r="Z122" s="107"/>
      <c r="AG122" s="119"/>
    </row>
    <row r="123" spans="7:33" s="15" customFormat="1" x14ac:dyDescent="0.2">
      <c r="G123" s="107"/>
      <c r="M123" s="107"/>
      <c r="N123" s="107"/>
      <c r="T123" s="107"/>
      <c r="Z123" s="107"/>
      <c r="AG123" s="119"/>
    </row>
    <row r="124" spans="7:33" s="15" customFormat="1" x14ac:dyDescent="0.2">
      <c r="G124" s="107"/>
      <c r="M124" s="107"/>
      <c r="N124" s="107"/>
      <c r="T124" s="107"/>
      <c r="Z124" s="107"/>
      <c r="AG124" s="119"/>
    </row>
    <row r="125" spans="7:33" s="15" customFormat="1" x14ac:dyDescent="0.2">
      <c r="G125" s="107"/>
      <c r="M125" s="107"/>
      <c r="N125" s="107"/>
      <c r="T125" s="107"/>
      <c r="Z125" s="107"/>
      <c r="AG125" s="119"/>
    </row>
    <row r="126" spans="7:33" s="15" customFormat="1" x14ac:dyDescent="0.2">
      <c r="G126" s="107"/>
      <c r="M126" s="107"/>
      <c r="N126" s="107"/>
      <c r="T126" s="107"/>
      <c r="Z126" s="107"/>
      <c r="AG126" s="119"/>
    </row>
    <row r="127" spans="7:33" s="15" customFormat="1" x14ac:dyDescent="0.2">
      <c r="G127" s="107"/>
      <c r="M127" s="107"/>
      <c r="N127" s="107"/>
      <c r="T127" s="107"/>
      <c r="Z127" s="107"/>
      <c r="AG127" s="119"/>
    </row>
    <row r="128" spans="7:33" s="15" customFormat="1" x14ac:dyDescent="0.2">
      <c r="G128" s="107"/>
      <c r="M128" s="107"/>
      <c r="N128" s="107"/>
      <c r="T128" s="107"/>
      <c r="Z128" s="107"/>
      <c r="AG128" s="119"/>
    </row>
    <row r="129" spans="7:33" s="15" customFormat="1" x14ac:dyDescent="0.2">
      <c r="G129" s="107"/>
      <c r="M129" s="107"/>
      <c r="N129" s="107"/>
      <c r="T129" s="107"/>
      <c r="Z129" s="107"/>
      <c r="AG129" s="119"/>
    </row>
    <row r="130" spans="7:33" s="15" customFormat="1" x14ac:dyDescent="0.2">
      <c r="G130" s="107"/>
      <c r="M130" s="107"/>
      <c r="N130" s="107"/>
      <c r="T130" s="107"/>
      <c r="Z130" s="107"/>
      <c r="AG130" s="119"/>
    </row>
    <row r="131" spans="7:33" s="15" customFormat="1" x14ac:dyDescent="0.2">
      <c r="G131" s="107"/>
      <c r="M131" s="107"/>
      <c r="N131" s="107"/>
      <c r="T131" s="107"/>
      <c r="Z131" s="107"/>
      <c r="AG131" s="119"/>
    </row>
    <row r="132" spans="7:33" s="15" customFormat="1" x14ac:dyDescent="0.2">
      <c r="G132" s="107"/>
      <c r="M132" s="107"/>
      <c r="N132" s="107"/>
      <c r="T132" s="107"/>
      <c r="Z132" s="107"/>
      <c r="AG132" s="119"/>
    </row>
    <row r="133" spans="7:33" s="15" customFormat="1" x14ac:dyDescent="0.2">
      <c r="G133" s="107"/>
      <c r="M133" s="107"/>
      <c r="N133" s="107"/>
      <c r="T133" s="107"/>
      <c r="Z133" s="107"/>
      <c r="AG133" s="119"/>
    </row>
    <row r="134" spans="7:33" s="15" customFormat="1" x14ac:dyDescent="0.2">
      <c r="G134" s="107"/>
      <c r="M134" s="107"/>
      <c r="N134" s="107"/>
      <c r="T134" s="107"/>
      <c r="Z134" s="107"/>
      <c r="AG134" s="119"/>
    </row>
    <row r="135" spans="7:33" s="15" customFormat="1" x14ac:dyDescent="0.2">
      <c r="G135" s="107"/>
      <c r="M135" s="107"/>
      <c r="N135" s="107"/>
      <c r="T135" s="107"/>
      <c r="Z135" s="107"/>
      <c r="AG135" s="119"/>
    </row>
    <row r="136" spans="7:33" s="15" customFormat="1" x14ac:dyDescent="0.2">
      <c r="G136" s="107"/>
      <c r="M136" s="107"/>
      <c r="N136" s="107"/>
      <c r="T136" s="107"/>
      <c r="Z136" s="107"/>
      <c r="AG136" s="119"/>
    </row>
    <row r="137" spans="7:33" s="15" customFormat="1" x14ac:dyDescent="0.2">
      <c r="G137" s="107"/>
      <c r="M137" s="107"/>
      <c r="N137" s="107"/>
      <c r="T137" s="107"/>
      <c r="Z137" s="107"/>
      <c r="AG137" s="119"/>
    </row>
    <row r="138" spans="7:33" s="15" customFormat="1" x14ac:dyDescent="0.2">
      <c r="G138" s="107"/>
      <c r="M138" s="107"/>
      <c r="N138" s="107"/>
      <c r="T138" s="107"/>
      <c r="Z138" s="107"/>
      <c r="AG138" s="119"/>
    </row>
    <row r="139" spans="7:33" s="15" customFormat="1" x14ac:dyDescent="0.2">
      <c r="G139" s="107"/>
      <c r="M139" s="107"/>
      <c r="N139" s="107"/>
      <c r="T139" s="107"/>
      <c r="Z139" s="107"/>
      <c r="AG139" s="119"/>
    </row>
    <row r="140" spans="7:33" s="15" customFormat="1" x14ac:dyDescent="0.2">
      <c r="G140" s="107"/>
      <c r="M140" s="107"/>
      <c r="N140" s="107"/>
      <c r="T140" s="107"/>
      <c r="Z140" s="107"/>
      <c r="AG140" s="119"/>
    </row>
    <row r="141" spans="7:33" s="15" customFormat="1" x14ac:dyDescent="0.2">
      <c r="G141" s="107"/>
      <c r="M141" s="107"/>
      <c r="N141" s="107"/>
      <c r="T141" s="107"/>
      <c r="Z141" s="107"/>
      <c r="AG141" s="119"/>
    </row>
    <row r="142" spans="7:33" s="15" customFormat="1" x14ac:dyDescent="0.2">
      <c r="G142" s="107"/>
      <c r="M142" s="107"/>
      <c r="N142" s="107"/>
      <c r="T142" s="107"/>
      <c r="Z142" s="107"/>
      <c r="AG142" s="119"/>
    </row>
    <row r="143" spans="7:33" s="15" customFormat="1" x14ac:dyDescent="0.2">
      <c r="G143" s="107"/>
      <c r="M143" s="107"/>
      <c r="N143" s="107"/>
      <c r="T143" s="107"/>
      <c r="Z143" s="107"/>
      <c r="AG143" s="119"/>
    </row>
    <row r="144" spans="7:33" s="15" customFormat="1" x14ac:dyDescent="0.2">
      <c r="G144" s="107"/>
      <c r="M144" s="107"/>
      <c r="N144" s="107"/>
      <c r="T144" s="107"/>
      <c r="Z144" s="107"/>
      <c r="AG144" s="119"/>
    </row>
    <row r="145" spans="7:33" s="15" customFormat="1" x14ac:dyDescent="0.2">
      <c r="G145" s="107"/>
      <c r="M145" s="107"/>
      <c r="N145" s="107"/>
      <c r="T145" s="107"/>
      <c r="Z145" s="107"/>
      <c r="AG145" s="119"/>
    </row>
    <row r="146" spans="7:33" s="15" customFormat="1" x14ac:dyDescent="0.2">
      <c r="G146" s="107"/>
      <c r="M146" s="107"/>
      <c r="N146" s="107"/>
      <c r="T146" s="107"/>
      <c r="Z146" s="107"/>
      <c r="AG146" s="119"/>
    </row>
    <row r="147" spans="7:33" s="15" customFormat="1" x14ac:dyDescent="0.2">
      <c r="G147" s="107"/>
      <c r="M147" s="107"/>
      <c r="N147" s="107"/>
      <c r="T147" s="107"/>
      <c r="Z147" s="107"/>
      <c r="AG147" s="119"/>
    </row>
    <row r="148" spans="7:33" s="15" customFormat="1" x14ac:dyDescent="0.2">
      <c r="G148" s="107"/>
      <c r="M148" s="107"/>
      <c r="N148" s="107"/>
      <c r="T148" s="107"/>
      <c r="Z148" s="107"/>
      <c r="AG148" s="119"/>
    </row>
    <row r="149" spans="7:33" s="15" customFormat="1" x14ac:dyDescent="0.2">
      <c r="G149" s="107"/>
      <c r="M149" s="107"/>
      <c r="N149" s="107"/>
      <c r="T149" s="107"/>
      <c r="Z149" s="107"/>
      <c r="AG149" s="119"/>
    </row>
    <row r="150" spans="7:33" s="15" customFormat="1" x14ac:dyDescent="0.2">
      <c r="G150" s="107"/>
      <c r="M150" s="107"/>
      <c r="N150" s="107"/>
      <c r="T150" s="107"/>
      <c r="Z150" s="107"/>
      <c r="AG150" s="119"/>
    </row>
    <row r="151" spans="7:33" s="15" customFormat="1" x14ac:dyDescent="0.2">
      <c r="G151" s="107"/>
      <c r="M151" s="107"/>
      <c r="N151" s="107"/>
      <c r="T151" s="107"/>
      <c r="Z151" s="107"/>
      <c r="AG151" s="119"/>
    </row>
    <row r="152" spans="7:33" s="15" customFormat="1" x14ac:dyDescent="0.2">
      <c r="G152" s="107"/>
      <c r="M152" s="107"/>
      <c r="N152" s="107"/>
      <c r="T152" s="107"/>
      <c r="Z152" s="107"/>
      <c r="AG152" s="119"/>
    </row>
    <row r="153" spans="7:33" s="15" customFormat="1" x14ac:dyDescent="0.2">
      <c r="G153" s="107"/>
      <c r="M153" s="107"/>
      <c r="N153" s="107"/>
      <c r="T153" s="107"/>
      <c r="Z153" s="107"/>
      <c r="AG153" s="119"/>
    </row>
    <row r="154" spans="7:33" s="15" customFormat="1" x14ac:dyDescent="0.2">
      <c r="G154" s="107"/>
      <c r="M154" s="107"/>
      <c r="N154" s="107"/>
      <c r="T154" s="107"/>
      <c r="Z154" s="107"/>
      <c r="AG154" s="119"/>
    </row>
    <row r="155" spans="7:33" s="15" customFormat="1" x14ac:dyDescent="0.2">
      <c r="G155" s="107"/>
      <c r="M155" s="107"/>
      <c r="N155" s="107"/>
      <c r="T155" s="107"/>
      <c r="Z155" s="107"/>
      <c r="AG155" s="119"/>
    </row>
    <row r="156" spans="7:33" s="15" customFormat="1" x14ac:dyDescent="0.2">
      <c r="G156" s="107"/>
      <c r="M156" s="107"/>
      <c r="N156" s="107"/>
      <c r="T156" s="107"/>
      <c r="Z156" s="107"/>
      <c r="AG156" s="119"/>
    </row>
    <row r="157" spans="7:33" s="15" customFormat="1" x14ac:dyDescent="0.2">
      <c r="G157" s="107"/>
      <c r="M157" s="107"/>
      <c r="N157" s="107"/>
      <c r="T157" s="107"/>
      <c r="Z157" s="107"/>
      <c r="AG157" s="119"/>
    </row>
    <row r="158" spans="7:33" s="15" customFormat="1" x14ac:dyDescent="0.2">
      <c r="G158" s="107"/>
      <c r="M158" s="107"/>
      <c r="N158" s="107"/>
      <c r="T158" s="107"/>
      <c r="Z158" s="107"/>
      <c r="AG158" s="119"/>
    </row>
    <row r="159" spans="7:33" s="15" customFormat="1" x14ac:dyDescent="0.2">
      <c r="G159" s="107"/>
      <c r="M159" s="107"/>
      <c r="N159" s="107"/>
      <c r="T159" s="107"/>
      <c r="Z159" s="107"/>
      <c r="AG159" s="119"/>
    </row>
    <row r="160" spans="7:33" s="15" customFormat="1" x14ac:dyDescent="0.2">
      <c r="G160" s="107"/>
      <c r="M160" s="107"/>
      <c r="N160" s="107"/>
      <c r="T160" s="107"/>
      <c r="Z160" s="107"/>
      <c r="AG160" s="119"/>
    </row>
    <row r="161" spans="7:33" s="15" customFormat="1" x14ac:dyDescent="0.2">
      <c r="G161" s="107"/>
      <c r="M161" s="107"/>
      <c r="N161" s="107"/>
      <c r="T161" s="107"/>
      <c r="Z161" s="107"/>
      <c r="AG161" s="119"/>
    </row>
    <row r="162" spans="7:33" s="15" customFormat="1" x14ac:dyDescent="0.2">
      <c r="G162" s="107"/>
      <c r="M162" s="107"/>
      <c r="N162" s="107"/>
      <c r="T162" s="107"/>
      <c r="Z162" s="107"/>
      <c r="AG162" s="119"/>
    </row>
    <row r="163" spans="7:33" s="15" customFormat="1" x14ac:dyDescent="0.2">
      <c r="G163" s="107"/>
      <c r="M163" s="107"/>
      <c r="N163" s="107"/>
      <c r="T163" s="107"/>
      <c r="Z163" s="107"/>
      <c r="AG163" s="119"/>
    </row>
    <row r="164" spans="7:33" s="15" customFormat="1" x14ac:dyDescent="0.2">
      <c r="G164" s="107"/>
      <c r="M164" s="107"/>
      <c r="N164" s="107"/>
      <c r="T164" s="107"/>
      <c r="Z164" s="107"/>
      <c r="AG164" s="119"/>
    </row>
    <row r="165" spans="7:33" s="15" customFormat="1" x14ac:dyDescent="0.2">
      <c r="G165" s="107"/>
      <c r="M165" s="107"/>
      <c r="N165" s="107"/>
      <c r="T165" s="107"/>
      <c r="Z165" s="107"/>
      <c r="AG165" s="119"/>
    </row>
    <row r="166" spans="7:33" s="15" customFormat="1" x14ac:dyDescent="0.2">
      <c r="G166" s="107"/>
      <c r="M166" s="107"/>
      <c r="N166" s="107"/>
      <c r="T166" s="107"/>
      <c r="Z166" s="107"/>
      <c r="AG166" s="119"/>
    </row>
    <row r="167" spans="7:33" s="15" customFormat="1" x14ac:dyDescent="0.2">
      <c r="G167" s="107"/>
      <c r="M167" s="107"/>
      <c r="N167" s="107"/>
      <c r="T167" s="107"/>
      <c r="Z167" s="107"/>
      <c r="AG167" s="119"/>
    </row>
    <row r="168" spans="7:33" s="15" customFormat="1" x14ac:dyDescent="0.2">
      <c r="G168" s="107"/>
      <c r="M168" s="107"/>
      <c r="N168" s="107"/>
      <c r="T168" s="107"/>
      <c r="Z168" s="107"/>
      <c r="AG168" s="119"/>
    </row>
    <row r="169" spans="7:33" s="15" customFormat="1" x14ac:dyDescent="0.2">
      <c r="G169" s="107"/>
      <c r="M169" s="107"/>
      <c r="N169" s="107"/>
      <c r="T169" s="107"/>
      <c r="Z169" s="107"/>
      <c r="AG169" s="119"/>
    </row>
    <row r="170" spans="7:33" s="15" customFormat="1" x14ac:dyDescent="0.2">
      <c r="G170" s="107"/>
      <c r="M170" s="107"/>
      <c r="N170" s="107"/>
      <c r="T170" s="107"/>
      <c r="Z170" s="107"/>
      <c r="AG170" s="119"/>
    </row>
    <row r="171" spans="7:33" s="15" customFormat="1" x14ac:dyDescent="0.2">
      <c r="G171" s="107"/>
      <c r="M171" s="107"/>
      <c r="N171" s="107"/>
      <c r="T171" s="107"/>
      <c r="Z171" s="107"/>
      <c r="AG171" s="119"/>
    </row>
    <row r="172" spans="7:33" s="15" customFormat="1" x14ac:dyDescent="0.2">
      <c r="G172" s="107"/>
      <c r="M172" s="107"/>
      <c r="N172" s="107"/>
      <c r="T172" s="107"/>
      <c r="Z172" s="107"/>
      <c r="AG172" s="119"/>
    </row>
    <row r="173" spans="7:33" s="15" customFormat="1" x14ac:dyDescent="0.2">
      <c r="G173" s="107"/>
      <c r="M173" s="107"/>
      <c r="N173" s="107"/>
      <c r="T173" s="107"/>
      <c r="Z173" s="107"/>
      <c r="AG173" s="119"/>
    </row>
    <row r="174" spans="7:33" s="15" customFormat="1" x14ac:dyDescent="0.2">
      <c r="G174" s="107"/>
      <c r="M174" s="107"/>
      <c r="N174" s="107"/>
      <c r="T174" s="107"/>
      <c r="Z174" s="107"/>
      <c r="AG174" s="119"/>
    </row>
    <row r="175" spans="7:33" s="15" customFormat="1" x14ac:dyDescent="0.2">
      <c r="G175" s="107"/>
      <c r="M175" s="107"/>
      <c r="N175" s="107"/>
      <c r="T175" s="107"/>
      <c r="Z175" s="107"/>
      <c r="AG175" s="119"/>
    </row>
    <row r="176" spans="7:33" s="15" customFormat="1" x14ac:dyDescent="0.2">
      <c r="G176" s="107"/>
      <c r="M176" s="107"/>
      <c r="N176" s="107"/>
      <c r="T176" s="107"/>
      <c r="Z176" s="107"/>
      <c r="AG176" s="119"/>
    </row>
    <row r="177" spans="7:33" s="15" customFormat="1" x14ac:dyDescent="0.2">
      <c r="G177" s="107"/>
      <c r="M177" s="107"/>
      <c r="N177" s="107"/>
      <c r="T177" s="107"/>
      <c r="Z177" s="107"/>
      <c r="AG177" s="119"/>
    </row>
    <row r="178" spans="7:33" s="15" customFormat="1" x14ac:dyDescent="0.2">
      <c r="G178" s="107"/>
      <c r="M178" s="107"/>
      <c r="N178" s="107"/>
      <c r="T178" s="107"/>
      <c r="Z178" s="107"/>
      <c r="AG178" s="119"/>
    </row>
    <row r="179" spans="7:33" s="15" customFormat="1" x14ac:dyDescent="0.2">
      <c r="G179" s="107"/>
      <c r="M179" s="107"/>
      <c r="N179" s="107"/>
      <c r="T179" s="107"/>
      <c r="Z179" s="107"/>
      <c r="AG179" s="119"/>
    </row>
    <row r="180" spans="7:33" s="15" customFormat="1" x14ac:dyDescent="0.2">
      <c r="G180" s="107"/>
      <c r="M180" s="107"/>
      <c r="N180" s="107"/>
      <c r="T180" s="107"/>
      <c r="Z180" s="107"/>
      <c r="AG180" s="119"/>
    </row>
    <row r="181" spans="7:33" s="15" customFormat="1" x14ac:dyDescent="0.2">
      <c r="G181" s="107"/>
      <c r="M181" s="107"/>
      <c r="N181" s="107"/>
      <c r="T181" s="107"/>
      <c r="Z181" s="107"/>
      <c r="AG181" s="119"/>
    </row>
    <row r="182" spans="7:33" s="15" customFormat="1" x14ac:dyDescent="0.2">
      <c r="G182" s="107"/>
      <c r="M182" s="107"/>
      <c r="N182" s="107"/>
      <c r="T182" s="107"/>
      <c r="Z182" s="107"/>
      <c r="AG182" s="119"/>
    </row>
    <row r="183" spans="7:33" s="15" customFormat="1" x14ac:dyDescent="0.2">
      <c r="G183" s="107"/>
      <c r="M183" s="107"/>
      <c r="N183" s="107"/>
      <c r="T183" s="107"/>
      <c r="Z183" s="107"/>
      <c r="AG183" s="119"/>
    </row>
    <row r="184" spans="7:33" s="15" customFormat="1" x14ac:dyDescent="0.2">
      <c r="G184" s="107"/>
      <c r="M184" s="107"/>
      <c r="N184" s="107"/>
      <c r="T184" s="107"/>
      <c r="Z184" s="107"/>
      <c r="AG184" s="119"/>
    </row>
    <row r="185" spans="7:33" s="15" customFormat="1" x14ac:dyDescent="0.2">
      <c r="G185" s="107"/>
      <c r="M185" s="107"/>
      <c r="N185" s="107"/>
      <c r="T185" s="107"/>
      <c r="Z185" s="107"/>
      <c r="AG185" s="119"/>
    </row>
    <row r="186" spans="7:33" s="15" customFormat="1" x14ac:dyDescent="0.2">
      <c r="G186" s="107"/>
      <c r="M186" s="107"/>
      <c r="N186" s="107"/>
      <c r="T186" s="107"/>
      <c r="Z186" s="107"/>
      <c r="AG186" s="119"/>
    </row>
    <row r="187" spans="7:33" s="15" customFormat="1" x14ac:dyDescent="0.2">
      <c r="G187" s="107"/>
      <c r="M187" s="107"/>
      <c r="N187" s="107"/>
      <c r="T187" s="107"/>
      <c r="Z187" s="107"/>
      <c r="AG187" s="119"/>
    </row>
    <row r="188" spans="7:33" s="15" customFormat="1" x14ac:dyDescent="0.2">
      <c r="G188" s="107"/>
      <c r="M188" s="107"/>
      <c r="N188" s="107"/>
      <c r="T188" s="107"/>
      <c r="Z188" s="107"/>
      <c r="AG188" s="119"/>
    </row>
    <row r="189" spans="7:33" s="15" customFormat="1" x14ac:dyDescent="0.2">
      <c r="G189" s="107"/>
      <c r="M189" s="107"/>
      <c r="N189" s="107"/>
      <c r="T189" s="107"/>
      <c r="Z189" s="107"/>
      <c r="AG189" s="119"/>
    </row>
    <row r="190" spans="7:33" s="15" customFormat="1" x14ac:dyDescent="0.2">
      <c r="G190" s="107"/>
      <c r="M190" s="107"/>
      <c r="N190" s="107"/>
      <c r="T190" s="107"/>
      <c r="Z190" s="107"/>
      <c r="AG190" s="119"/>
    </row>
    <row r="191" spans="7:33" s="15" customFormat="1" x14ac:dyDescent="0.2">
      <c r="G191" s="107"/>
      <c r="M191" s="107"/>
      <c r="N191" s="107"/>
      <c r="T191" s="107"/>
      <c r="Z191" s="107"/>
      <c r="AG191" s="119"/>
    </row>
    <row r="192" spans="7:33" s="15" customFormat="1" x14ac:dyDescent="0.2">
      <c r="G192" s="107"/>
      <c r="M192" s="107"/>
      <c r="N192" s="107"/>
      <c r="T192" s="107"/>
      <c r="Z192" s="107"/>
      <c r="AG192" s="119"/>
    </row>
    <row r="193" spans="7:33" s="15" customFormat="1" x14ac:dyDescent="0.2">
      <c r="G193" s="107"/>
      <c r="M193" s="107"/>
      <c r="N193" s="107"/>
      <c r="T193" s="107"/>
      <c r="Z193" s="107"/>
      <c r="AG193" s="119"/>
    </row>
    <row r="194" spans="7:33" s="15" customFormat="1" x14ac:dyDescent="0.2">
      <c r="G194" s="107"/>
      <c r="M194" s="107"/>
      <c r="N194" s="107"/>
      <c r="T194" s="107"/>
      <c r="Z194" s="107"/>
      <c r="AG194" s="119"/>
    </row>
    <row r="195" spans="7:33" s="15" customFormat="1" x14ac:dyDescent="0.2">
      <c r="G195" s="107"/>
      <c r="M195" s="107"/>
      <c r="N195" s="107"/>
      <c r="T195" s="107"/>
      <c r="Z195" s="107"/>
      <c r="AG195" s="119"/>
    </row>
    <row r="196" spans="7:33" s="15" customFormat="1" x14ac:dyDescent="0.2">
      <c r="G196" s="107"/>
      <c r="M196" s="107"/>
      <c r="N196" s="107"/>
      <c r="T196" s="107"/>
      <c r="Z196" s="107"/>
      <c r="AG196" s="119"/>
    </row>
    <row r="197" spans="7:33" s="15" customFormat="1" x14ac:dyDescent="0.2">
      <c r="G197" s="107"/>
      <c r="M197" s="107"/>
      <c r="N197" s="107"/>
      <c r="T197" s="107"/>
      <c r="Z197" s="107"/>
      <c r="AG197" s="119"/>
    </row>
    <row r="198" spans="7:33" s="15" customFormat="1" x14ac:dyDescent="0.2">
      <c r="G198" s="107"/>
      <c r="M198" s="107"/>
      <c r="N198" s="107"/>
      <c r="T198" s="107"/>
      <c r="Z198" s="107"/>
      <c r="AG198" s="119"/>
    </row>
    <row r="199" spans="7:33" s="15" customFormat="1" x14ac:dyDescent="0.2">
      <c r="G199" s="107"/>
      <c r="M199" s="107"/>
      <c r="N199" s="107"/>
      <c r="T199" s="107"/>
      <c r="Z199" s="107"/>
      <c r="AG199" s="119"/>
    </row>
    <row r="200" spans="7:33" s="15" customFormat="1" x14ac:dyDescent="0.2">
      <c r="G200" s="107"/>
      <c r="M200" s="107"/>
      <c r="N200" s="107"/>
      <c r="T200" s="107"/>
      <c r="Z200" s="107"/>
      <c r="AG200" s="119"/>
    </row>
    <row r="201" spans="7:33" s="15" customFormat="1" x14ac:dyDescent="0.2">
      <c r="G201" s="107"/>
      <c r="M201" s="107"/>
      <c r="N201" s="107"/>
      <c r="T201" s="107"/>
      <c r="Z201" s="107"/>
      <c r="AG201" s="119"/>
    </row>
    <row r="202" spans="7:33" s="15" customFormat="1" x14ac:dyDescent="0.2">
      <c r="G202" s="107"/>
      <c r="M202" s="107"/>
      <c r="N202" s="107"/>
      <c r="T202" s="107"/>
      <c r="Z202" s="107"/>
      <c r="AG202" s="119"/>
    </row>
    <row r="203" spans="7:33" s="15" customFormat="1" x14ac:dyDescent="0.2">
      <c r="G203" s="107"/>
      <c r="M203" s="107"/>
      <c r="N203" s="107"/>
      <c r="T203" s="107"/>
      <c r="Z203" s="107"/>
      <c r="AG203" s="119"/>
    </row>
    <row r="204" spans="7:33" s="15" customFormat="1" x14ac:dyDescent="0.2">
      <c r="G204" s="107"/>
      <c r="M204" s="107"/>
      <c r="N204" s="107"/>
      <c r="T204" s="107"/>
      <c r="Z204" s="107"/>
      <c r="AG204" s="119"/>
    </row>
    <row r="205" spans="7:33" s="15" customFormat="1" x14ac:dyDescent="0.2">
      <c r="G205" s="107"/>
      <c r="M205" s="107"/>
      <c r="N205" s="107"/>
      <c r="T205" s="107"/>
      <c r="Z205" s="107"/>
      <c r="AG205" s="119"/>
    </row>
    <row r="206" spans="7:33" s="15" customFormat="1" x14ac:dyDescent="0.2">
      <c r="G206" s="107"/>
      <c r="M206" s="107"/>
      <c r="N206" s="107"/>
      <c r="T206" s="107"/>
      <c r="Z206" s="107"/>
      <c r="AG206" s="119"/>
    </row>
    <row r="207" spans="7:33" s="15" customFormat="1" x14ac:dyDescent="0.2">
      <c r="G207" s="107"/>
      <c r="M207" s="107"/>
      <c r="N207" s="107"/>
      <c r="T207" s="107"/>
      <c r="Z207" s="107"/>
      <c r="AG207" s="119"/>
    </row>
    <row r="208" spans="7:33" s="15" customFormat="1" x14ac:dyDescent="0.2">
      <c r="G208" s="107"/>
      <c r="M208" s="107"/>
      <c r="N208" s="107"/>
      <c r="T208" s="107"/>
      <c r="Z208" s="107"/>
      <c r="AG208" s="119"/>
    </row>
    <row r="209" spans="7:33" s="15" customFormat="1" x14ac:dyDescent="0.2">
      <c r="G209" s="107"/>
      <c r="M209" s="107"/>
      <c r="N209" s="107"/>
      <c r="T209" s="107"/>
      <c r="Z209" s="107"/>
      <c r="AG209" s="119"/>
    </row>
    <row r="210" spans="7:33" s="15" customFormat="1" x14ac:dyDescent="0.2">
      <c r="G210" s="107"/>
      <c r="M210" s="107"/>
      <c r="N210" s="107"/>
      <c r="T210" s="107"/>
      <c r="Z210" s="107"/>
      <c r="AG210" s="119"/>
    </row>
    <row r="211" spans="7:33" s="15" customFormat="1" x14ac:dyDescent="0.2">
      <c r="G211" s="107"/>
      <c r="M211" s="107"/>
      <c r="N211" s="107"/>
      <c r="T211" s="107"/>
      <c r="Z211" s="107"/>
      <c r="AG211" s="119"/>
    </row>
    <row r="212" spans="7:33" s="15" customFormat="1" x14ac:dyDescent="0.2">
      <c r="G212" s="107"/>
      <c r="M212" s="107"/>
      <c r="N212" s="107"/>
      <c r="T212" s="107"/>
      <c r="Z212" s="107"/>
      <c r="AG212" s="119"/>
    </row>
    <row r="213" spans="7:33" s="15" customFormat="1" x14ac:dyDescent="0.2">
      <c r="G213" s="107"/>
      <c r="M213" s="107"/>
      <c r="N213" s="107"/>
      <c r="T213" s="107"/>
      <c r="Z213" s="107"/>
      <c r="AG213" s="119"/>
    </row>
    <row r="214" spans="7:33" s="15" customFormat="1" x14ac:dyDescent="0.2">
      <c r="G214" s="107"/>
      <c r="M214" s="107"/>
      <c r="N214" s="107"/>
      <c r="T214" s="107"/>
      <c r="Z214" s="107"/>
      <c r="AG214" s="119"/>
    </row>
    <row r="215" spans="7:33" s="15" customFormat="1" x14ac:dyDescent="0.2">
      <c r="G215" s="107"/>
      <c r="M215" s="107"/>
      <c r="N215" s="107"/>
      <c r="T215" s="107"/>
      <c r="Z215" s="107"/>
      <c r="AG215" s="119"/>
    </row>
    <row r="216" spans="7:33" s="15" customFormat="1" x14ac:dyDescent="0.2">
      <c r="G216" s="107"/>
      <c r="M216" s="107"/>
      <c r="N216" s="107"/>
      <c r="T216" s="107"/>
      <c r="Z216" s="107"/>
      <c r="AG216" s="119"/>
    </row>
    <row r="217" spans="7:33" s="15" customFormat="1" x14ac:dyDescent="0.2">
      <c r="G217" s="107"/>
      <c r="M217" s="107"/>
      <c r="N217" s="107"/>
      <c r="T217" s="107"/>
      <c r="Z217" s="107"/>
      <c r="AG217" s="119"/>
    </row>
    <row r="218" spans="7:33" s="15" customFormat="1" x14ac:dyDescent="0.2">
      <c r="G218" s="107"/>
      <c r="M218" s="107"/>
      <c r="N218" s="107"/>
      <c r="T218" s="107"/>
      <c r="Z218" s="107"/>
      <c r="AG218" s="119"/>
    </row>
    <row r="219" spans="7:33" s="15" customFormat="1" x14ac:dyDescent="0.2">
      <c r="G219" s="107"/>
      <c r="M219" s="107"/>
      <c r="N219" s="107"/>
      <c r="T219" s="107"/>
      <c r="Z219" s="107"/>
      <c r="AG219" s="119"/>
    </row>
    <row r="220" spans="7:33" s="15" customFormat="1" x14ac:dyDescent="0.2">
      <c r="G220" s="107"/>
      <c r="M220" s="107"/>
      <c r="N220" s="107"/>
      <c r="T220" s="107"/>
      <c r="Z220" s="107"/>
      <c r="AG220" s="119"/>
    </row>
    <row r="221" spans="7:33" s="15" customFormat="1" x14ac:dyDescent="0.2">
      <c r="G221" s="107"/>
      <c r="M221" s="107"/>
      <c r="N221" s="107"/>
      <c r="T221" s="107"/>
      <c r="Z221" s="107"/>
      <c r="AG221" s="119"/>
    </row>
    <row r="222" spans="7:33" s="15" customFormat="1" x14ac:dyDescent="0.2">
      <c r="G222" s="107"/>
      <c r="M222" s="107"/>
      <c r="N222" s="107"/>
      <c r="T222" s="107"/>
      <c r="Z222" s="107"/>
      <c r="AG222" s="119"/>
    </row>
    <row r="223" spans="7:33" s="15" customFormat="1" x14ac:dyDescent="0.2">
      <c r="G223" s="107"/>
      <c r="M223" s="107"/>
      <c r="N223" s="107"/>
      <c r="T223" s="107"/>
      <c r="Z223" s="107"/>
      <c r="AG223" s="119"/>
    </row>
    <row r="224" spans="7:33" s="15" customFormat="1" x14ac:dyDescent="0.2">
      <c r="G224" s="107"/>
      <c r="M224" s="107"/>
      <c r="N224" s="107"/>
      <c r="T224" s="107"/>
      <c r="Z224" s="107"/>
      <c r="AG224" s="119"/>
    </row>
    <row r="225" spans="7:33" s="15" customFormat="1" x14ac:dyDescent="0.2">
      <c r="G225" s="107"/>
      <c r="M225" s="107"/>
      <c r="N225" s="107"/>
      <c r="T225" s="107"/>
      <c r="Z225" s="107"/>
      <c r="AG225" s="119"/>
    </row>
    <row r="226" spans="7:33" s="15" customFormat="1" x14ac:dyDescent="0.2">
      <c r="G226" s="107"/>
      <c r="M226" s="107"/>
      <c r="N226" s="107"/>
      <c r="T226" s="107"/>
      <c r="Z226" s="107"/>
      <c r="AG226" s="119"/>
    </row>
    <row r="227" spans="7:33" s="15" customFormat="1" x14ac:dyDescent="0.2">
      <c r="G227" s="107"/>
      <c r="M227" s="107"/>
      <c r="N227" s="107"/>
      <c r="T227" s="107"/>
      <c r="Z227" s="107"/>
      <c r="AG227" s="119"/>
    </row>
    <row r="228" spans="7:33" s="15" customFormat="1" x14ac:dyDescent="0.2">
      <c r="G228" s="107"/>
      <c r="M228" s="107"/>
      <c r="N228" s="107"/>
      <c r="T228" s="107"/>
      <c r="Z228" s="107"/>
      <c r="AG228" s="119"/>
    </row>
    <row r="229" spans="7:33" s="15" customFormat="1" x14ac:dyDescent="0.2">
      <c r="G229" s="107"/>
      <c r="M229" s="107"/>
      <c r="N229" s="107"/>
      <c r="T229" s="107"/>
      <c r="Z229" s="107"/>
      <c r="AG229" s="119"/>
    </row>
    <row r="230" spans="7:33" s="15" customFormat="1" x14ac:dyDescent="0.2">
      <c r="G230" s="107"/>
      <c r="M230" s="107"/>
      <c r="N230" s="107"/>
      <c r="T230" s="107"/>
      <c r="Z230" s="107"/>
      <c r="AG230" s="119"/>
    </row>
    <row r="231" spans="7:33" s="15" customFormat="1" x14ac:dyDescent="0.2">
      <c r="G231" s="107"/>
      <c r="M231" s="107"/>
      <c r="N231" s="107"/>
      <c r="T231" s="107"/>
      <c r="Z231" s="107"/>
      <c r="AG231" s="119"/>
    </row>
    <row r="232" spans="7:33" s="15" customFormat="1" x14ac:dyDescent="0.2">
      <c r="G232" s="107"/>
      <c r="M232" s="107"/>
      <c r="N232" s="107"/>
      <c r="T232" s="107"/>
      <c r="Z232" s="107"/>
      <c r="AG232" s="119"/>
    </row>
    <row r="233" spans="7:33" s="15" customFormat="1" x14ac:dyDescent="0.2">
      <c r="G233" s="107"/>
      <c r="M233" s="107"/>
      <c r="N233" s="107"/>
      <c r="T233" s="107"/>
      <c r="Z233" s="107"/>
      <c r="AG233" s="119"/>
    </row>
    <row r="234" spans="7:33" s="15" customFormat="1" x14ac:dyDescent="0.2">
      <c r="G234" s="107"/>
      <c r="M234" s="107"/>
      <c r="N234" s="107"/>
      <c r="T234" s="107"/>
      <c r="Z234" s="107"/>
      <c r="AG234" s="119"/>
    </row>
    <row r="235" spans="7:33" s="15" customFormat="1" x14ac:dyDescent="0.2">
      <c r="G235" s="107"/>
      <c r="M235" s="107"/>
      <c r="N235" s="107"/>
      <c r="T235" s="107"/>
      <c r="Z235" s="107"/>
      <c r="AG235" s="119"/>
    </row>
    <row r="236" spans="7:33" s="15" customFormat="1" x14ac:dyDescent="0.2">
      <c r="G236" s="107"/>
      <c r="M236" s="107"/>
      <c r="N236" s="107"/>
      <c r="T236" s="107"/>
      <c r="Z236" s="107"/>
      <c r="AG236" s="119"/>
    </row>
    <row r="237" spans="7:33" s="15" customFormat="1" x14ac:dyDescent="0.2">
      <c r="G237" s="107"/>
      <c r="M237" s="107"/>
      <c r="N237" s="107"/>
      <c r="T237" s="107"/>
      <c r="Z237" s="107"/>
      <c r="AG237" s="119"/>
    </row>
    <row r="238" spans="7:33" s="15" customFormat="1" x14ac:dyDescent="0.2">
      <c r="G238" s="107"/>
      <c r="M238" s="107"/>
      <c r="N238" s="107"/>
      <c r="T238" s="107"/>
      <c r="Z238" s="107"/>
      <c r="AG238" s="119"/>
    </row>
    <row r="239" spans="7:33" s="15" customFormat="1" x14ac:dyDescent="0.2">
      <c r="G239" s="107"/>
      <c r="M239" s="107"/>
      <c r="N239" s="107"/>
      <c r="T239" s="107"/>
      <c r="Z239" s="107"/>
      <c r="AG239" s="119"/>
    </row>
    <row r="240" spans="7:33" s="15" customFormat="1" x14ac:dyDescent="0.2">
      <c r="G240" s="107"/>
      <c r="M240" s="107"/>
      <c r="N240" s="107"/>
      <c r="T240" s="107"/>
      <c r="Z240" s="107"/>
      <c r="AG240" s="119"/>
    </row>
    <row r="241" spans="7:33" s="15" customFormat="1" x14ac:dyDescent="0.2">
      <c r="G241" s="107"/>
      <c r="M241" s="107"/>
      <c r="N241" s="107"/>
      <c r="T241" s="107"/>
      <c r="Z241" s="107"/>
      <c r="AG241" s="119"/>
    </row>
    <row r="242" spans="7:33" s="15" customFormat="1" x14ac:dyDescent="0.2">
      <c r="G242" s="107"/>
      <c r="M242" s="107"/>
      <c r="N242" s="107"/>
      <c r="T242" s="107"/>
      <c r="Z242" s="107"/>
      <c r="AG242" s="119"/>
    </row>
    <row r="243" spans="7:33" s="15" customFormat="1" x14ac:dyDescent="0.2">
      <c r="G243" s="107"/>
      <c r="M243" s="107"/>
      <c r="N243" s="107"/>
      <c r="T243" s="107"/>
      <c r="Z243" s="107"/>
      <c r="AG243" s="119"/>
    </row>
    <row r="244" spans="7:33" s="15" customFormat="1" x14ac:dyDescent="0.2">
      <c r="G244" s="107"/>
      <c r="M244" s="107"/>
      <c r="N244" s="107"/>
      <c r="T244" s="107"/>
      <c r="Z244" s="107"/>
      <c r="AG244" s="119"/>
    </row>
    <row r="245" spans="7:33" s="15" customFormat="1" x14ac:dyDescent="0.2">
      <c r="G245" s="107"/>
      <c r="M245" s="107"/>
      <c r="N245" s="107"/>
      <c r="T245" s="107"/>
      <c r="Z245" s="107"/>
      <c r="AG245" s="119"/>
    </row>
    <row r="246" spans="7:33" s="15" customFormat="1" x14ac:dyDescent="0.2">
      <c r="G246" s="107"/>
      <c r="M246" s="107"/>
      <c r="N246" s="107"/>
      <c r="T246" s="107"/>
      <c r="Z246" s="107"/>
      <c r="AG246" s="119"/>
    </row>
    <row r="247" spans="7:33" s="15" customFormat="1" x14ac:dyDescent="0.2">
      <c r="G247" s="107"/>
      <c r="M247" s="107"/>
      <c r="N247" s="107"/>
      <c r="T247" s="107"/>
      <c r="Z247" s="107"/>
      <c r="AG247" s="119"/>
    </row>
    <row r="248" spans="7:33" s="15" customFormat="1" x14ac:dyDescent="0.2">
      <c r="G248" s="107"/>
      <c r="M248" s="107"/>
      <c r="N248" s="107"/>
      <c r="T248" s="107"/>
      <c r="Z248" s="107"/>
      <c r="AG248" s="119"/>
    </row>
    <row r="249" spans="7:33" s="15" customFormat="1" x14ac:dyDescent="0.2">
      <c r="G249" s="107"/>
      <c r="M249" s="107"/>
      <c r="N249" s="107"/>
      <c r="T249" s="107"/>
      <c r="Z249" s="107"/>
      <c r="AG249" s="119"/>
    </row>
    <row r="250" spans="7:33" s="15" customFormat="1" x14ac:dyDescent="0.2">
      <c r="G250" s="107"/>
      <c r="M250" s="107"/>
      <c r="N250" s="107"/>
      <c r="T250" s="107"/>
      <c r="Z250" s="107"/>
      <c r="AG250" s="119"/>
    </row>
    <row r="251" spans="7:33" s="15" customFormat="1" x14ac:dyDescent="0.2">
      <c r="G251" s="107"/>
      <c r="M251" s="107"/>
      <c r="N251" s="107"/>
      <c r="T251" s="107"/>
      <c r="Z251" s="107"/>
      <c r="AG251" s="119"/>
    </row>
    <row r="252" spans="7:33" s="15" customFormat="1" x14ac:dyDescent="0.2">
      <c r="G252" s="107"/>
      <c r="M252" s="107"/>
      <c r="N252" s="107"/>
      <c r="T252" s="107"/>
      <c r="Z252" s="107"/>
      <c r="AG252" s="119"/>
    </row>
    <row r="253" spans="7:33" s="15" customFormat="1" x14ac:dyDescent="0.2">
      <c r="G253" s="107"/>
      <c r="M253" s="107"/>
      <c r="N253" s="107"/>
      <c r="T253" s="107"/>
      <c r="Z253" s="107"/>
      <c r="AG253" s="119"/>
    </row>
    <row r="254" spans="7:33" s="15" customFormat="1" x14ac:dyDescent="0.2">
      <c r="G254" s="107"/>
      <c r="M254" s="107"/>
      <c r="N254" s="107"/>
      <c r="T254" s="107"/>
      <c r="Z254" s="107"/>
      <c r="AG254" s="119"/>
    </row>
    <row r="255" spans="7:33" s="15" customFormat="1" x14ac:dyDescent="0.2">
      <c r="G255" s="107"/>
      <c r="M255" s="107"/>
      <c r="N255" s="107"/>
      <c r="T255" s="107"/>
      <c r="Z255" s="107"/>
      <c r="AG255" s="119"/>
    </row>
    <row r="256" spans="7:33" s="15" customFormat="1" x14ac:dyDescent="0.2">
      <c r="G256" s="107"/>
      <c r="M256" s="107"/>
      <c r="N256" s="107"/>
      <c r="T256" s="107"/>
      <c r="Z256" s="107"/>
      <c r="AG256" s="119"/>
    </row>
    <row r="257" spans="7:33" s="15" customFormat="1" x14ac:dyDescent="0.2">
      <c r="G257" s="107"/>
      <c r="M257" s="107"/>
      <c r="N257" s="107"/>
      <c r="T257" s="107"/>
      <c r="Z257" s="107"/>
      <c r="AG257" s="119"/>
    </row>
    <row r="258" spans="7:33" s="15" customFormat="1" x14ac:dyDescent="0.2">
      <c r="G258" s="107"/>
      <c r="M258" s="107"/>
      <c r="N258" s="107"/>
      <c r="T258" s="107"/>
      <c r="Z258" s="107"/>
      <c r="AG258" s="119"/>
    </row>
    <row r="259" spans="7:33" s="15" customFormat="1" x14ac:dyDescent="0.2">
      <c r="G259" s="107"/>
      <c r="M259" s="107"/>
      <c r="N259" s="107"/>
      <c r="T259" s="107"/>
      <c r="Z259" s="107"/>
      <c r="AG259" s="119"/>
    </row>
    <row r="260" spans="7:33" s="15" customFormat="1" x14ac:dyDescent="0.2">
      <c r="G260" s="107"/>
      <c r="M260" s="107"/>
      <c r="N260" s="107"/>
      <c r="T260" s="107"/>
      <c r="Z260" s="107"/>
      <c r="AG260" s="119"/>
    </row>
    <row r="261" spans="7:33" s="15" customFormat="1" x14ac:dyDescent="0.2">
      <c r="G261" s="107"/>
      <c r="M261" s="107"/>
      <c r="N261" s="107"/>
      <c r="T261" s="107"/>
      <c r="Z261" s="107"/>
      <c r="AG261" s="119"/>
    </row>
    <row r="262" spans="7:33" s="15" customFormat="1" x14ac:dyDescent="0.2">
      <c r="G262" s="107"/>
      <c r="M262" s="107"/>
      <c r="N262" s="107"/>
      <c r="T262" s="107"/>
      <c r="Z262" s="107"/>
      <c r="AG262" s="119"/>
    </row>
    <row r="263" spans="7:33" s="15" customFormat="1" x14ac:dyDescent="0.2">
      <c r="G263" s="107"/>
      <c r="M263" s="107"/>
      <c r="N263" s="107"/>
      <c r="T263" s="107"/>
      <c r="Z263" s="107"/>
      <c r="AG263" s="119"/>
    </row>
    <row r="264" spans="7:33" s="15" customFormat="1" x14ac:dyDescent="0.2">
      <c r="G264" s="107"/>
      <c r="M264" s="107"/>
      <c r="N264" s="107"/>
      <c r="T264" s="107"/>
      <c r="Z264" s="107"/>
      <c r="AG264" s="119"/>
    </row>
    <row r="265" spans="7:33" s="15" customFormat="1" x14ac:dyDescent="0.2">
      <c r="G265" s="107"/>
      <c r="M265" s="107"/>
      <c r="N265" s="107"/>
      <c r="T265" s="107"/>
      <c r="Z265" s="107"/>
      <c r="AG265" s="119"/>
    </row>
    <row r="266" spans="7:33" s="15" customFormat="1" x14ac:dyDescent="0.2">
      <c r="G266" s="107"/>
      <c r="M266" s="107"/>
      <c r="N266" s="107"/>
      <c r="T266" s="107"/>
      <c r="Z266" s="107"/>
      <c r="AG266" s="119"/>
    </row>
    <row r="267" spans="7:33" s="15" customFormat="1" x14ac:dyDescent="0.2">
      <c r="G267" s="107"/>
      <c r="M267" s="107"/>
      <c r="N267" s="107"/>
      <c r="T267" s="107"/>
      <c r="Z267" s="107"/>
      <c r="AG267" s="119"/>
    </row>
    <row r="268" spans="7:33" s="15" customFormat="1" x14ac:dyDescent="0.2">
      <c r="G268" s="107"/>
      <c r="M268" s="107"/>
      <c r="N268" s="107"/>
      <c r="T268" s="107"/>
      <c r="Z268" s="107"/>
      <c r="AG268" s="119"/>
    </row>
    <row r="269" spans="7:33" s="15" customFormat="1" x14ac:dyDescent="0.2">
      <c r="G269" s="107"/>
      <c r="M269" s="107"/>
      <c r="N269" s="107"/>
      <c r="T269" s="107"/>
      <c r="Z269" s="107"/>
      <c r="AG269" s="119"/>
    </row>
    <row r="270" spans="7:33" s="15" customFormat="1" x14ac:dyDescent="0.2">
      <c r="G270" s="107"/>
      <c r="M270" s="107"/>
      <c r="N270" s="107"/>
      <c r="T270" s="107"/>
      <c r="Z270" s="107"/>
      <c r="AG270" s="119"/>
    </row>
    <row r="271" spans="7:33" s="15" customFormat="1" x14ac:dyDescent="0.2">
      <c r="G271" s="107"/>
      <c r="M271" s="107"/>
      <c r="N271" s="107"/>
      <c r="T271" s="107"/>
      <c r="Z271" s="107"/>
      <c r="AG271" s="119"/>
    </row>
    <row r="272" spans="7:33" s="15" customFormat="1" x14ac:dyDescent="0.2">
      <c r="G272" s="107"/>
      <c r="M272" s="107"/>
      <c r="N272" s="107"/>
      <c r="T272" s="107"/>
      <c r="Z272" s="107"/>
      <c r="AG272" s="119"/>
    </row>
    <row r="273" spans="7:33" s="15" customFormat="1" x14ac:dyDescent="0.2">
      <c r="G273" s="107"/>
      <c r="M273" s="107"/>
      <c r="N273" s="107"/>
      <c r="T273" s="107"/>
      <c r="Z273" s="107"/>
      <c r="AG273" s="119"/>
    </row>
    <row r="274" spans="7:33" s="15" customFormat="1" x14ac:dyDescent="0.2">
      <c r="G274" s="107"/>
      <c r="M274" s="107"/>
      <c r="N274" s="107"/>
      <c r="T274" s="107"/>
      <c r="Z274" s="107"/>
      <c r="AG274" s="119"/>
    </row>
    <row r="275" spans="7:33" s="15" customFormat="1" x14ac:dyDescent="0.2">
      <c r="G275" s="107"/>
      <c r="M275" s="107"/>
      <c r="N275" s="107"/>
      <c r="T275" s="107"/>
      <c r="Z275" s="107"/>
      <c r="AG275" s="119"/>
    </row>
    <row r="276" spans="7:33" s="15" customFormat="1" x14ac:dyDescent="0.2">
      <c r="G276" s="107"/>
      <c r="M276" s="107"/>
      <c r="N276" s="107"/>
      <c r="T276" s="107"/>
      <c r="Z276" s="107"/>
      <c r="AG276" s="119"/>
    </row>
    <row r="277" spans="7:33" s="15" customFormat="1" x14ac:dyDescent="0.2">
      <c r="G277" s="107"/>
      <c r="M277" s="107"/>
      <c r="N277" s="107"/>
      <c r="T277" s="107"/>
      <c r="Z277" s="107"/>
      <c r="AG277" s="119"/>
    </row>
    <row r="278" spans="7:33" s="15" customFormat="1" x14ac:dyDescent="0.2">
      <c r="G278" s="107"/>
      <c r="M278" s="107"/>
      <c r="N278" s="107"/>
      <c r="T278" s="107"/>
      <c r="Z278" s="107"/>
      <c r="AG278" s="119"/>
    </row>
    <row r="279" spans="7:33" s="15" customFormat="1" x14ac:dyDescent="0.2">
      <c r="G279" s="107"/>
      <c r="M279" s="107"/>
      <c r="N279" s="107"/>
      <c r="T279" s="107"/>
      <c r="Z279" s="107"/>
      <c r="AG279" s="119"/>
    </row>
    <row r="280" spans="7:33" s="15" customFormat="1" x14ac:dyDescent="0.2">
      <c r="G280" s="107"/>
      <c r="M280" s="107"/>
      <c r="N280" s="107"/>
      <c r="T280" s="107"/>
      <c r="Z280" s="107"/>
      <c r="AG280" s="119"/>
    </row>
    <row r="281" spans="7:33" s="15" customFormat="1" x14ac:dyDescent="0.2">
      <c r="G281" s="107"/>
      <c r="M281" s="107"/>
      <c r="N281" s="107"/>
      <c r="T281" s="107"/>
      <c r="Z281" s="107"/>
      <c r="AG281" s="119"/>
    </row>
    <row r="282" spans="7:33" s="15" customFormat="1" x14ac:dyDescent="0.2">
      <c r="G282" s="107"/>
      <c r="M282" s="107"/>
      <c r="N282" s="107"/>
      <c r="T282" s="107"/>
      <c r="Z282" s="107"/>
      <c r="AG282" s="119"/>
    </row>
    <row r="283" spans="7:33" s="15" customFormat="1" x14ac:dyDescent="0.2">
      <c r="G283" s="107"/>
      <c r="M283" s="107"/>
      <c r="N283" s="107"/>
      <c r="T283" s="107"/>
      <c r="Z283" s="107"/>
      <c r="AG283" s="119"/>
    </row>
    <row r="284" spans="7:33" s="15" customFormat="1" x14ac:dyDescent="0.2">
      <c r="G284" s="107"/>
      <c r="M284" s="107"/>
      <c r="N284" s="107"/>
      <c r="T284" s="107"/>
      <c r="Z284" s="107"/>
      <c r="AG284" s="119"/>
    </row>
    <row r="285" spans="7:33" s="15" customFormat="1" x14ac:dyDescent="0.2">
      <c r="G285" s="107"/>
      <c r="M285" s="107"/>
      <c r="N285" s="107"/>
      <c r="T285" s="107"/>
      <c r="Z285" s="107"/>
      <c r="AG285" s="119"/>
    </row>
    <row r="286" spans="7:33" s="15" customFormat="1" x14ac:dyDescent="0.2">
      <c r="G286" s="107"/>
      <c r="M286" s="107"/>
      <c r="N286" s="107"/>
      <c r="T286" s="107"/>
      <c r="Z286" s="107"/>
      <c r="AG286" s="119"/>
    </row>
    <row r="287" spans="7:33" s="15" customFormat="1" x14ac:dyDescent="0.2">
      <c r="G287" s="107"/>
      <c r="M287" s="107"/>
      <c r="N287" s="107"/>
      <c r="T287" s="107"/>
      <c r="Z287" s="107"/>
      <c r="AG287" s="119"/>
    </row>
    <row r="288" spans="7:33" s="15" customFormat="1" x14ac:dyDescent="0.2">
      <c r="G288" s="107"/>
      <c r="M288" s="107"/>
      <c r="N288" s="107"/>
      <c r="T288" s="107"/>
      <c r="Z288" s="107"/>
      <c r="AG288" s="119"/>
    </row>
    <row r="289" spans="7:33" s="15" customFormat="1" x14ac:dyDescent="0.2">
      <c r="G289" s="107"/>
      <c r="M289" s="107"/>
      <c r="N289" s="107"/>
      <c r="T289" s="107"/>
      <c r="Z289" s="107"/>
      <c r="AG289" s="119"/>
    </row>
    <row r="290" spans="7:33" s="15" customFormat="1" x14ac:dyDescent="0.2">
      <c r="G290" s="107"/>
      <c r="M290" s="107"/>
      <c r="N290" s="107"/>
      <c r="T290" s="107"/>
      <c r="Z290" s="107"/>
      <c r="AG290" s="119"/>
    </row>
    <row r="291" spans="7:33" s="15" customFormat="1" x14ac:dyDescent="0.2">
      <c r="G291" s="107"/>
      <c r="M291" s="107"/>
      <c r="N291" s="107"/>
      <c r="T291" s="107"/>
      <c r="Z291" s="107"/>
      <c r="AG291" s="119"/>
    </row>
    <row r="292" spans="7:33" s="15" customFormat="1" x14ac:dyDescent="0.2">
      <c r="G292" s="107"/>
      <c r="M292" s="107"/>
      <c r="N292" s="107"/>
      <c r="T292" s="107"/>
      <c r="Z292" s="107"/>
      <c r="AG292" s="119"/>
    </row>
    <row r="293" spans="7:33" s="15" customFormat="1" x14ac:dyDescent="0.2">
      <c r="G293" s="107"/>
      <c r="M293" s="107"/>
      <c r="N293" s="107"/>
      <c r="T293" s="107"/>
      <c r="Z293" s="107"/>
      <c r="AG293" s="119"/>
    </row>
    <row r="294" spans="7:33" s="15" customFormat="1" x14ac:dyDescent="0.2">
      <c r="G294" s="107"/>
      <c r="M294" s="107"/>
      <c r="N294" s="107"/>
      <c r="T294" s="107"/>
      <c r="Z294" s="107"/>
      <c r="AG294" s="119"/>
    </row>
    <row r="295" spans="7:33" s="15" customFormat="1" x14ac:dyDescent="0.2">
      <c r="G295" s="107"/>
      <c r="M295" s="107"/>
      <c r="N295" s="107"/>
      <c r="T295" s="107"/>
      <c r="Z295" s="107"/>
      <c r="AG295" s="119"/>
    </row>
    <row r="296" spans="7:33" s="15" customFormat="1" x14ac:dyDescent="0.2">
      <c r="G296" s="107"/>
      <c r="M296" s="107"/>
      <c r="N296" s="107"/>
      <c r="T296" s="107"/>
      <c r="Z296" s="107"/>
      <c r="AG296" s="119"/>
    </row>
    <row r="297" spans="7:33" s="15" customFormat="1" x14ac:dyDescent="0.2">
      <c r="G297" s="107"/>
      <c r="M297" s="107"/>
      <c r="N297" s="107"/>
      <c r="T297" s="107"/>
      <c r="Z297" s="107"/>
      <c r="AG297" s="119"/>
    </row>
    <row r="298" spans="7:33" s="15" customFormat="1" x14ac:dyDescent="0.2">
      <c r="G298" s="107"/>
      <c r="M298" s="107"/>
      <c r="N298" s="107"/>
      <c r="T298" s="107"/>
      <c r="Z298" s="107"/>
      <c r="AG298" s="119"/>
    </row>
    <row r="299" spans="7:33" s="15" customFormat="1" x14ac:dyDescent="0.2">
      <c r="G299" s="107"/>
      <c r="M299" s="107"/>
      <c r="N299" s="107"/>
      <c r="T299" s="107"/>
      <c r="Z299" s="107"/>
      <c r="AG299" s="119"/>
    </row>
    <row r="300" spans="7:33" s="15" customFormat="1" x14ac:dyDescent="0.2">
      <c r="G300" s="107"/>
      <c r="M300" s="107"/>
      <c r="N300" s="107"/>
      <c r="T300" s="107"/>
      <c r="Z300" s="107"/>
      <c r="AG300" s="119"/>
    </row>
    <row r="301" spans="7:33" s="15" customFormat="1" x14ac:dyDescent="0.2">
      <c r="G301" s="107"/>
      <c r="M301" s="107"/>
      <c r="N301" s="107"/>
      <c r="T301" s="107"/>
      <c r="Z301" s="107"/>
      <c r="AG301" s="119"/>
    </row>
    <row r="302" spans="7:33" s="15" customFormat="1" x14ac:dyDescent="0.2">
      <c r="G302" s="107"/>
      <c r="M302" s="107"/>
      <c r="N302" s="107"/>
      <c r="T302" s="107"/>
      <c r="Z302" s="107"/>
      <c r="AG302" s="119"/>
    </row>
    <row r="303" spans="7:33" s="15" customFormat="1" x14ac:dyDescent="0.2">
      <c r="G303" s="107"/>
      <c r="M303" s="107"/>
      <c r="N303" s="107"/>
      <c r="T303" s="107"/>
      <c r="Z303" s="107"/>
      <c r="AG303" s="119"/>
    </row>
    <row r="304" spans="7:33" s="15" customFormat="1" x14ac:dyDescent="0.2">
      <c r="G304" s="107"/>
      <c r="M304" s="107"/>
      <c r="N304" s="107"/>
      <c r="T304" s="107"/>
      <c r="Z304" s="107"/>
      <c r="AG304" s="119"/>
    </row>
    <row r="305" spans="7:33" s="15" customFormat="1" x14ac:dyDescent="0.2">
      <c r="G305" s="107"/>
      <c r="M305" s="107"/>
      <c r="N305" s="107"/>
      <c r="T305" s="107"/>
      <c r="Z305" s="107"/>
      <c r="AG305" s="119"/>
    </row>
    <row r="306" spans="7:33" s="15" customFormat="1" x14ac:dyDescent="0.2">
      <c r="G306" s="107"/>
      <c r="M306" s="107"/>
      <c r="N306" s="107"/>
      <c r="T306" s="107"/>
      <c r="Z306" s="107"/>
      <c r="AG306" s="119"/>
    </row>
    <row r="307" spans="7:33" s="15" customFormat="1" x14ac:dyDescent="0.2">
      <c r="G307" s="107"/>
      <c r="M307" s="107"/>
      <c r="N307" s="107"/>
      <c r="T307" s="107"/>
      <c r="Z307" s="107"/>
      <c r="AG307" s="119"/>
    </row>
    <row r="308" spans="7:33" s="15" customFormat="1" x14ac:dyDescent="0.2">
      <c r="G308" s="107"/>
      <c r="M308" s="107"/>
      <c r="N308" s="107"/>
      <c r="T308" s="107"/>
      <c r="Z308" s="107"/>
      <c r="AG308" s="119"/>
    </row>
    <row r="309" spans="7:33" s="15" customFormat="1" x14ac:dyDescent="0.2">
      <c r="G309" s="107"/>
      <c r="M309" s="107"/>
      <c r="N309" s="107"/>
      <c r="T309" s="107"/>
      <c r="Z309" s="107"/>
      <c r="AG309" s="119"/>
    </row>
    <row r="310" spans="7:33" s="15" customFormat="1" x14ac:dyDescent="0.2">
      <c r="G310" s="107"/>
      <c r="M310" s="107"/>
      <c r="N310" s="107"/>
      <c r="T310" s="107"/>
      <c r="Z310" s="107"/>
      <c r="AG310" s="119"/>
    </row>
    <row r="311" spans="7:33" s="15" customFormat="1" x14ac:dyDescent="0.2">
      <c r="G311" s="107"/>
      <c r="M311" s="107"/>
      <c r="N311" s="107"/>
      <c r="T311" s="107"/>
      <c r="Z311" s="107"/>
      <c r="AG311" s="119"/>
    </row>
    <row r="312" spans="7:33" s="15" customFormat="1" x14ac:dyDescent="0.2">
      <c r="G312" s="107"/>
      <c r="M312" s="107"/>
      <c r="N312" s="107"/>
      <c r="T312" s="107"/>
      <c r="Z312" s="107"/>
      <c r="AG312" s="119"/>
    </row>
    <row r="313" spans="7:33" s="15" customFormat="1" x14ac:dyDescent="0.2">
      <c r="G313" s="107"/>
      <c r="M313" s="107"/>
      <c r="N313" s="107"/>
      <c r="T313" s="107"/>
      <c r="Z313" s="107"/>
      <c r="AG313" s="119"/>
    </row>
    <row r="314" spans="7:33" s="15" customFormat="1" x14ac:dyDescent="0.2">
      <c r="G314" s="107"/>
      <c r="M314" s="107"/>
      <c r="N314" s="107"/>
      <c r="T314" s="107"/>
      <c r="Z314" s="107"/>
      <c r="AG314" s="119"/>
    </row>
    <row r="315" spans="7:33" s="15" customFormat="1" x14ac:dyDescent="0.2">
      <c r="G315" s="107"/>
      <c r="M315" s="107"/>
      <c r="N315" s="107"/>
      <c r="T315" s="107"/>
      <c r="Z315" s="107"/>
      <c r="AG315" s="119"/>
    </row>
    <row r="316" spans="7:33" s="15" customFormat="1" x14ac:dyDescent="0.2">
      <c r="G316" s="107"/>
      <c r="M316" s="107"/>
      <c r="N316" s="107"/>
      <c r="T316" s="107"/>
      <c r="Z316" s="107"/>
      <c r="AG316" s="119"/>
    </row>
    <row r="317" spans="7:33" s="15" customFormat="1" x14ac:dyDescent="0.2">
      <c r="G317" s="107"/>
      <c r="M317" s="107"/>
      <c r="N317" s="107"/>
      <c r="T317" s="107"/>
      <c r="Z317" s="107"/>
      <c r="AG317" s="119"/>
    </row>
    <row r="318" spans="7:33" s="15" customFormat="1" x14ac:dyDescent="0.2">
      <c r="G318" s="107"/>
      <c r="M318" s="107"/>
      <c r="N318" s="107"/>
      <c r="T318" s="107"/>
      <c r="Z318" s="107"/>
      <c r="AG318" s="119"/>
    </row>
    <row r="319" spans="7:33" s="15" customFormat="1" x14ac:dyDescent="0.2">
      <c r="G319" s="107"/>
      <c r="M319" s="107"/>
      <c r="N319" s="107"/>
      <c r="T319" s="107"/>
      <c r="Z319" s="107"/>
      <c r="AG319" s="119"/>
    </row>
    <row r="320" spans="7:33" s="15" customFormat="1" x14ac:dyDescent="0.2">
      <c r="G320" s="107"/>
      <c r="M320" s="107"/>
      <c r="N320" s="107"/>
      <c r="T320" s="107"/>
      <c r="Z320" s="107"/>
      <c r="AG320" s="119"/>
    </row>
    <row r="321" spans="7:33" s="15" customFormat="1" x14ac:dyDescent="0.2">
      <c r="G321" s="107"/>
      <c r="M321" s="107"/>
      <c r="N321" s="107"/>
      <c r="T321" s="107"/>
      <c r="Z321" s="107"/>
      <c r="AG321" s="119"/>
    </row>
    <row r="322" spans="7:33" s="15" customFormat="1" x14ac:dyDescent="0.2">
      <c r="G322" s="107"/>
      <c r="M322" s="107"/>
      <c r="N322" s="107"/>
      <c r="T322" s="107"/>
      <c r="Z322" s="107"/>
      <c r="AG322" s="119"/>
    </row>
    <row r="323" spans="7:33" s="15" customFormat="1" x14ac:dyDescent="0.2">
      <c r="G323" s="107"/>
      <c r="M323" s="107"/>
      <c r="N323" s="107"/>
      <c r="T323" s="107"/>
      <c r="Z323" s="107"/>
      <c r="AG323" s="119"/>
    </row>
    <row r="324" spans="7:33" s="15" customFormat="1" x14ac:dyDescent="0.2">
      <c r="G324" s="107"/>
      <c r="M324" s="107"/>
      <c r="N324" s="107"/>
      <c r="T324" s="107"/>
      <c r="Z324" s="107"/>
      <c r="AG324" s="119"/>
    </row>
    <row r="325" spans="7:33" s="15" customFormat="1" x14ac:dyDescent="0.2">
      <c r="G325" s="107"/>
      <c r="M325" s="107"/>
      <c r="N325" s="107"/>
      <c r="T325" s="107"/>
      <c r="Z325" s="107"/>
      <c r="AG325" s="119"/>
    </row>
    <row r="326" spans="7:33" s="15" customFormat="1" x14ac:dyDescent="0.2">
      <c r="G326" s="107"/>
      <c r="M326" s="107"/>
      <c r="N326" s="107"/>
      <c r="T326" s="107"/>
      <c r="Z326" s="107"/>
      <c r="AG326" s="119"/>
    </row>
    <row r="327" spans="7:33" s="15" customFormat="1" x14ac:dyDescent="0.2">
      <c r="G327" s="107"/>
      <c r="M327" s="107"/>
      <c r="N327" s="107"/>
      <c r="T327" s="107"/>
      <c r="Z327" s="107"/>
      <c r="AG327" s="119"/>
    </row>
    <row r="328" spans="7:33" s="15" customFormat="1" x14ac:dyDescent="0.2">
      <c r="G328" s="107"/>
      <c r="M328" s="107"/>
      <c r="N328" s="107"/>
      <c r="T328" s="107"/>
      <c r="Z328" s="107"/>
      <c r="AG328" s="119"/>
    </row>
    <row r="329" spans="7:33" s="15" customFormat="1" x14ac:dyDescent="0.2">
      <c r="G329" s="107"/>
      <c r="M329" s="107"/>
      <c r="N329" s="107"/>
      <c r="T329" s="107"/>
      <c r="Z329" s="107"/>
      <c r="AG329" s="119"/>
    </row>
    <row r="330" spans="7:33" s="15" customFormat="1" x14ac:dyDescent="0.2">
      <c r="G330" s="107"/>
      <c r="M330" s="107"/>
      <c r="N330" s="107"/>
      <c r="T330" s="107"/>
      <c r="Z330" s="107"/>
      <c r="AG330" s="119"/>
    </row>
    <row r="331" spans="7:33" s="15" customFormat="1" x14ac:dyDescent="0.2">
      <c r="G331" s="107"/>
      <c r="M331" s="107"/>
      <c r="N331" s="107"/>
      <c r="T331" s="107"/>
      <c r="Z331" s="107"/>
      <c r="AG331" s="119"/>
    </row>
    <row r="332" spans="7:33" s="15" customFormat="1" x14ac:dyDescent="0.2">
      <c r="G332" s="107"/>
      <c r="M332" s="107"/>
      <c r="N332" s="107"/>
      <c r="T332" s="107"/>
      <c r="Z332" s="107"/>
      <c r="AG332" s="119"/>
    </row>
    <row r="333" spans="7:33" s="15" customFormat="1" x14ac:dyDescent="0.2">
      <c r="G333" s="107"/>
      <c r="M333" s="107"/>
      <c r="N333" s="107"/>
      <c r="T333" s="107"/>
      <c r="Z333" s="107"/>
      <c r="AG333" s="119"/>
    </row>
    <row r="334" spans="7:33" s="15" customFormat="1" x14ac:dyDescent="0.2">
      <c r="G334" s="107"/>
      <c r="M334" s="107"/>
      <c r="N334" s="107"/>
      <c r="T334" s="107"/>
      <c r="Z334" s="107"/>
      <c r="AG334" s="119"/>
    </row>
    <row r="335" spans="7:33" s="15" customFormat="1" x14ac:dyDescent="0.2">
      <c r="G335" s="107"/>
      <c r="M335" s="107"/>
      <c r="N335" s="107"/>
      <c r="T335" s="107"/>
      <c r="Z335" s="107"/>
      <c r="AG335" s="119"/>
    </row>
    <row r="336" spans="7:33" s="15" customFormat="1" x14ac:dyDescent="0.2">
      <c r="G336" s="107"/>
      <c r="M336" s="107"/>
      <c r="N336" s="107"/>
      <c r="T336" s="107"/>
      <c r="Z336" s="107"/>
      <c r="AG336" s="119"/>
    </row>
    <row r="337" spans="7:33" s="15" customFormat="1" x14ac:dyDescent="0.2">
      <c r="G337" s="107"/>
      <c r="M337" s="107"/>
      <c r="N337" s="107"/>
      <c r="T337" s="107"/>
      <c r="Z337" s="107"/>
      <c r="AG337" s="119"/>
    </row>
    <row r="338" spans="7:33" s="15" customFormat="1" x14ac:dyDescent="0.2">
      <c r="G338" s="107"/>
      <c r="M338" s="107"/>
      <c r="N338" s="107"/>
      <c r="T338" s="107"/>
      <c r="Z338" s="107"/>
      <c r="AG338" s="119"/>
    </row>
    <row r="339" spans="7:33" s="15" customFormat="1" x14ac:dyDescent="0.2">
      <c r="G339" s="107"/>
      <c r="M339" s="107"/>
      <c r="N339" s="107"/>
      <c r="T339" s="107"/>
      <c r="Z339" s="107"/>
      <c r="AG339" s="119"/>
    </row>
    <row r="340" spans="7:33" s="15" customFormat="1" x14ac:dyDescent="0.2">
      <c r="G340" s="107"/>
      <c r="M340" s="107"/>
      <c r="N340" s="107"/>
      <c r="T340" s="107"/>
      <c r="Z340" s="107"/>
      <c r="AG340" s="119"/>
    </row>
    <row r="341" spans="7:33" s="15" customFormat="1" x14ac:dyDescent="0.2">
      <c r="G341" s="107"/>
      <c r="M341" s="107"/>
      <c r="N341" s="107"/>
      <c r="T341" s="107"/>
      <c r="Z341" s="107"/>
      <c r="AG341" s="119"/>
    </row>
    <row r="342" spans="7:33" s="15" customFormat="1" x14ac:dyDescent="0.2">
      <c r="G342" s="107"/>
      <c r="M342" s="107"/>
      <c r="N342" s="107"/>
      <c r="T342" s="107"/>
      <c r="Z342" s="107"/>
      <c r="AG342" s="119"/>
    </row>
    <row r="343" spans="7:33" s="15" customFormat="1" x14ac:dyDescent="0.2">
      <c r="G343" s="107"/>
      <c r="M343" s="107"/>
      <c r="N343" s="107"/>
      <c r="T343" s="107"/>
      <c r="Z343" s="107"/>
      <c r="AG343" s="119"/>
    </row>
    <row r="344" spans="7:33" s="15" customFormat="1" x14ac:dyDescent="0.2">
      <c r="G344" s="107"/>
      <c r="M344" s="107"/>
      <c r="N344" s="107"/>
      <c r="T344" s="107"/>
      <c r="Z344" s="107"/>
      <c r="AG344" s="119"/>
    </row>
    <row r="345" spans="7:33" s="15" customFormat="1" x14ac:dyDescent="0.2">
      <c r="G345" s="107"/>
      <c r="M345" s="107"/>
      <c r="N345" s="107"/>
      <c r="T345" s="107"/>
      <c r="Z345" s="107"/>
      <c r="AG345" s="119"/>
    </row>
    <row r="346" spans="7:33" s="15" customFormat="1" x14ac:dyDescent="0.2">
      <c r="G346" s="107"/>
      <c r="M346" s="107"/>
      <c r="N346" s="107"/>
      <c r="T346" s="107"/>
      <c r="Z346" s="107"/>
      <c r="AG346" s="119"/>
    </row>
    <row r="347" spans="7:33" s="15" customFormat="1" x14ac:dyDescent="0.2">
      <c r="G347" s="107"/>
      <c r="M347" s="107"/>
      <c r="N347" s="107"/>
      <c r="T347" s="107"/>
      <c r="Z347" s="107"/>
      <c r="AG347" s="119"/>
    </row>
    <row r="348" spans="7:33" s="15" customFormat="1" x14ac:dyDescent="0.2">
      <c r="G348" s="107"/>
      <c r="M348" s="107"/>
      <c r="N348" s="107"/>
      <c r="T348" s="107"/>
      <c r="Z348" s="107"/>
      <c r="AG348" s="119"/>
    </row>
    <row r="349" spans="7:33" s="15" customFormat="1" x14ac:dyDescent="0.2">
      <c r="G349" s="107"/>
      <c r="M349" s="107"/>
      <c r="N349" s="107"/>
      <c r="T349" s="107"/>
      <c r="Z349" s="107"/>
      <c r="AG349" s="119"/>
    </row>
    <row r="350" spans="7:33" s="15" customFormat="1" x14ac:dyDescent="0.2">
      <c r="G350" s="107"/>
      <c r="M350" s="107"/>
      <c r="N350" s="107"/>
      <c r="T350" s="107"/>
      <c r="Z350" s="107"/>
      <c r="AG350" s="119"/>
    </row>
    <row r="351" spans="7:33" s="15" customFormat="1" x14ac:dyDescent="0.2">
      <c r="G351" s="107"/>
      <c r="M351" s="107"/>
      <c r="N351" s="107"/>
      <c r="T351" s="107"/>
      <c r="Z351" s="107"/>
      <c r="AG351" s="119"/>
    </row>
    <row r="352" spans="7:33" s="15" customFormat="1" x14ac:dyDescent="0.2">
      <c r="G352" s="107"/>
      <c r="M352" s="107"/>
      <c r="N352" s="107"/>
      <c r="T352" s="107"/>
      <c r="Z352" s="107"/>
      <c r="AG352" s="119"/>
    </row>
    <row r="353" spans="7:33" s="15" customFormat="1" x14ac:dyDescent="0.2">
      <c r="G353" s="107"/>
      <c r="M353" s="107"/>
      <c r="N353" s="107"/>
      <c r="T353" s="107"/>
      <c r="Z353" s="107"/>
      <c r="AG353" s="119"/>
    </row>
    <row r="354" spans="7:33" s="15" customFormat="1" x14ac:dyDescent="0.2">
      <c r="G354" s="107"/>
      <c r="M354" s="107"/>
      <c r="N354" s="107"/>
      <c r="T354" s="107"/>
      <c r="Z354" s="107"/>
      <c r="AG354" s="119"/>
    </row>
    <row r="355" spans="7:33" s="15" customFormat="1" x14ac:dyDescent="0.2">
      <c r="G355" s="107"/>
      <c r="M355" s="107"/>
      <c r="N355" s="107"/>
      <c r="T355" s="107"/>
      <c r="Z355" s="107"/>
      <c r="AG355" s="119"/>
    </row>
    <row r="356" spans="7:33" s="15" customFormat="1" x14ac:dyDescent="0.2">
      <c r="G356" s="107"/>
      <c r="M356" s="107"/>
      <c r="N356" s="107"/>
      <c r="T356" s="107"/>
      <c r="Z356" s="107"/>
      <c r="AG356" s="119"/>
    </row>
    <row r="357" spans="7:33" s="15" customFormat="1" x14ac:dyDescent="0.2">
      <c r="G357" s="107"/>
      <c r="M357" s="107"/>
      <c r="N357" s="107"/>
      <c r="T357" s="107"/>
      <c r="Z357" s="107"/>
      <c r="AG357" s="119"/>
    </row>
    <row r="358" spans="7:33" s="15" customFormat="1" x14ac:dyDescent="0.2">
      <c r="G358" s="107"/>
      <c r="M358" s="107"/>
      <c r="N358" s="107"/>
      <c r="T358" s="107"/>
      <c r="Z358" s="107"/>
      <c r="AG358" s="119"/>
    </row>
    <row r="359" spans="7:33" s="15" customFormat="1" x14ac:dyDescent="0.2">
      <c r="G359" s="107"/>
      <c r="M359" s="107"/>
      <c r="N359" s="107"/>
      <c r="T359" s="107"/>
      <c r="Z359" s="107"/>
      <c r="AG359" s="119"/>
    </row>
    <row r="360" spans="7:33" s="15" customFormat="1" x14ac:dyDescent="0.2">
      <c r="G360" s="107"/>
      <c r="M360" s="107"/>
      <c r="N360" s="107"/>
      <c r="T360" s="107"/>
      <c r="Z360" s="107"/>
      <c r="AG360" s="119"/>
    </row>
    <row r="361" spans="7:33" s="15" customFormat="1" x14ac:dyDescent="0.2">
      <c r="G361" s="107"/>
      <c r="M361" s="107"/>
      <c r="N361" s="107"/>
      <c r="T361" s="107"/>
      <c r="Z361" s="107"/>
      <c r="AG361" s="119"/>
    </row>
    <row r="362" spans="7:33" s="15" customFormat="1" x14ac:dyDescent="0.2">
      <c r="G362" s="107"/>
      <c r="M362" s="107"/>
      <c r="N362" s="107"/>
      <c r="T362" s="107"/>
      <c r="Z362" s="107"/>
      <c r="AG362" s="119"/>
    </row>
    <row r="363" spans="7:33" s="15" customFormat="1" x14ac:dyDescent="0.2">
      <c r="G363" s="107"/>
      <c r="M363" s="107"/>
      <c r="N363" s="107"/>
      <c r="T363" s="107"/>
      <c r="Z363" s="107"/>
      <c r="AG363" s="119"/>
    </row>
    <row r="364" spans="7:33" s="15" customFormat="1" x14ac:dyDescent="0.2">
      <c r="G364" s="107"/>
      <c r="M364" s="107"/>
      <c r="N364" s="107"/>
      <c r="T364" s="107"/>
      <c r="Z364" s="107"/>
      <c r="AG364" s="119"/>
    </row>
    <row r="365" spans="7:33" s="15" customFormat="1" x14ac:dyDescent="0.2">
      <c r="G365" s="107"/>
      <c r="M365" s="107"/>
      <c r="N365" s="107"/>
      <c r="T365" s="107"/>
      <c r="Z365" s="107"/>
      <c r="AG365" s="119"/>
    </row>
    <row r="366" spans="7:33" s="15" customFormat="1" x14ac:dyDescent="0.2">
      <c r="G366" s="107"/>
      <c r="M366" s="107"/>
      <c r="N366" s="107"/>
      <c r="T366" s="107"/>
      <c r="Z366" s="107"/>
      <c r="AG366" s="119"/>
    </row>
    <row r="367" spans="7:33" s="15" customFormat="1" x14ac:dyDescent="0.2">
      <c r="G367" s="107"/>
      <c r="M367" s="107"/>
      <c r="N367" s="107"/>
      <c r="T367" s="107"/>
      <c r="Z367" s="107"/>
      <c r="AG367" s="119"/>
    </row>
    <row r="368" spans="7:33" s="15" customFormat="1" x14ac:dyDescent="0.2">
      <c r="G368" s="107"/>
      <c r="M368" s="107"/>
      <c r="N368" s="107"/>
      <c r="T368" s="107"/>
      <c r="Z368" s="107"/>
      <c r="AG368" s="119"/>
    </row>
    <row r="369" spans="7:33" s="15" customFormat="1" x14ac:dyDescent="0.2">
      <c r="G369" s="107"/>
      <c r="M369" s="107"/>
      <c r="N369" s="107"/>
      <c r="T369" s="107"/>
      <c r="Z369" s="107"/>
      <c r="AG369" s="119"/>
    </row>
    <row r="370" spans="7:33" s="15" customFormat="1" x14ac:dyDescent="0.2">
      <c r="G370" s="107"/>
      <c r="M370" s="107"/>
      <c r="N370" s="107"/>
      <c r="T370" s="107"/>
      <c r="Z370" s="107"/>
      <c r="AG370" s="119"/>
    </row>
    <row r="371" spans="7:33" s="15" customFormat="1" x14ac:dyDescent="0.2">
      <c r="G371" s="107"/>
      <c r="M371" s="107"/>
      <c r="N371" s="107"/>
      <c r="T371" s="107"/>
      <c r="Z371" s="107"/>
      <c r="AG371" s="119"/>
    </row>
    <row r="372" spans="7:33" s="15" customFormat="1" x14ac:dyDescent="0.2">
      <c r="G372" s="107"/>
      <c r="M372" s="107"/>
      <c r="N372" s="107"/>
      <c r="T372" s="107"/>
      <c r="Z372" s="107"/>
      <c r="AG372" s="119"/>
    </row>
    <row r="373" spans="7:33" s="15" customFormat="1" x14ac:dyDescent="0.2">
      <c r="G373" s="107"/>
      <c r="M373" s="107"/>
      <c r="N373" s="107"/>
      <c r="T373" s="107"/>
      <c r="Z373" s="107"/>
      <c r="AG373" s="119"/>
    </row>
    <row r="374" spans="7:33" s="15" customFormat="1" x14ac:dyDescent="0.2">
      <c r="G374" s="107"/>
      <c r="M374" s="107"/>
      <c r="N374" s="107"/>
      <c r="T374" s="107"/>
      <c r="Z374" s="107"/>
      <c r="AG374" s="119"/>
    </row>
    <row r="375" spans="7:33" s="15" customFormat="1" x14ac:dyDescent="0.2">
      <c r="G375" s="107"/>
      <c r="M375" s="107"/>
      <c r="N375" s="107"/>
      <c r="T375" s="107"/>
      <c r="Z375" s="107"/>
      <c r="AG375" s="119"/>
    </row>
    <row r="376" spans="7:33" s="15" customFormat="1" x14ac:dyDescent="0.2">
      <c r="G376" s="107"/>
      <c r="M376" s="107"/>
      <c r="N376" s="107"/>
      <c r="T376" s="107"/>
      <c r="Z376" s="107"/>
      <c r="AG376" s="119"/>
    </row>
    <row r="377" spans="7:33" s="15" customFormat="1" x14ac:dyDescent="0.2">
      <c r="G377" s="107"/>
      <c r="M377" s="107"/>
      <c r="N377" s="107"/>
      <c r="T377" s="107"/>
      <c r="Z377" s="107"/>
      <c r="AG377" s="119"/>
    </row>
    <row r="378" spans="7:33" s="15" customFormat="1" x14ac:dyDescent="0.2">
      <c r="G378" s="107"/>
      <c r="M378" s="107"/>
      <c r="N378" s="107"/>
      <c r="T378" s="107"/>
      <c r="Z378" s="107"/>
      <c r="AG378" s="119"/>
    </row>
    <row r="379" spans="7:33" s="15" customFormat="1" x14ac:dyDescent="0.2">
      <c r="G379" s="107"/>
      <c r="M379" s="107"/>
      <c r="N379" s="107"/>
      <c r="T379" s="107"/>
      <c r="Z379" s="107"/>
      <c r="AG379" s="119"/>
    </row>
    <row r="380" spans="7:33" s="15" customFormat="1" x14ac:dyDescent="0.2">
      <c r="G380" s="107"/>
      <c r="M380" s="107"/>
      <c r="N380" s="107"/>
      <c r="T380" s="107"/>
      <c r="Z380" s="107"/>
      <c r="AG380" s="119"/>
    </row>
    <row r="381" spans="7:33" s="15" customFormat="1" x14ac:dyDescent="0.2">
      <c r="G381" s="107"/>
      <c r="M381" s="107"/>
      <c r="N381" s="107"/>
      <c r="T381" s="107"/>
      <c r="Z381" s="107"/>
      <c r="AG381" s="119"/>
    </row>
    <row r="382" spans="7:33" s="15" customFormat="1" x14ac:dyDescent="0.2">
      <c r="G382" s="107"/>
      <c r="M382" s="107"/>
      <c r="N382" s="107"/>
      <c r="T382" s="107"/>
      <c r="Z382" s="107"/>
      <c r="AG382" s="119"/>
    </row>
    <row r="383" spans="7:33" s="15" customFormat="1" x14ac:dyDescent="0.2">
      <c r="G383" s="107"/>
      <c r="M383" s="107"/>
      <c r="N383" s="107"/>
      <c r="T383" s="107"/>
      <c r="Z383" s="107"/>
      <c r="AG383" s="119"/>
    </row>
    <row r="384" spans="7:33" s="15" customFormat="1" x14ac:dyDescent="0.2">
      <c r="G384" s="107"/>
      <c r="M384" s="107"/>
      <c r="N384" s="107"/>
      <c r="T384" s="107"/>
      <c r="Z384" s="107"/>
      <c r="AG384" s="119"/>
    </row>
    <row r="385" spans="7:33" s="15" customFormat="1" x14ac:dyDescent="0.2">
      <c r="G385" s="107"/>
      <c r="M385" s="107"/>
      <c r="N385" s="107"/>
      <c r="T385" s="107"/>
      <c r="Z385" s="107"/>
      <c r="AG385" s="119"/>
    </row>
    <row r="386" spans="7:33" s="15" customFormat="1" x14ac:dyDescent="0.2">
      <c r="G386" s="107"/>
      <c r="M386" s="107"/>
      <c r="N386" s="107"/>
      <c r="T386" s="107"/>
      <c r="Z386" s="107"/>
      <c r="AG386" s="119"/>
    </row>
    <row r="387" spans="7:33" s="15" customFormat="1" x14ac:dyDescent="0.2">
      <c r="G387" s="107"/>
      <c r="M387" s="107"/>
      <c r="N387" s="107"/>
      <c r="T387" s="107"/>
      <c r="Z387" s="107"/>
      <c r="AG387" s="119"/>
    </row>
    <row r="388" spans="7:33" s="15" customFormat="1" x14ac:dyDescent="0.2">
      <c r="G388" s="107"/>
      <c r="M388" s="107"/>
      <c r="N388" s="107"/>
      <c r="T388" s="107"/>
      <c r="Z388" s="107"/>
      <c r="AG388" s="119"/>
    </row>
    <row r="389" spans="7:33" s="15" customFormat="1" x14ac:dyDescent="0.2">
      <c r="G389" s="107"/>
      <c r="M389" s="107"/>
      <c r="N389" s="107"/>
      <c r="T389" s="107"/>
      <c r="Z389" s="107"/>
      <c r="AG389" s="119"/>
    </row>
    <row r="390" spans="7:33" s="15" customFormat="1" x14ac:dyDescent="0.2">
      <c r="G390" s="107"/>
      <c r="M390" s="107"/>
      <c r="N390" s="107"/>
      <c r="T390" s="107"/>
      <c r="Z390" s="107"/>
      <c r="AG390" s="119"/>
    </row>
    <row r="391" spans="7:33" s="15" customFormat="1" x14ac:dyDescent="0.2">
      <c r="G391" s="107"/>
      <c r="M391" s="107"/>
      <c r="N391" s="107"/>
      <c r="T391" s="107"/>
      <c r="Z391" s="107"/>
      <c r="AG391" s="119"/>
    </row>
    <row r="392" spans="7:33" s="15" customFormat="1" x14ac:dyDescent="0.2">
      <c r="G392" s="107"/>
      <c r="M392" s="107"/>
      <c r="N392" s="107"/>
      <c r="T392" s="107"/>
      <c r="Z392" s="107"/>
      <c r="AG392" s="119"/>
    </row>
    <row r="393" spans="7:33" s="15" customFormat="1" x14ac:dyDescent="0.2">
      <c r="G393" s="107"/>
      <c r="M393" s="107"/>
      <c r="N393" s="107"/>
      <c r="T393" s="107"/>
      <c r="Z393" s="107"/>
      <c r="AG393" s="119"/>
    </row>
    <row r="394" spans="7:33" s="15" customFormat="1" x14ac:dyDescent="0.2">
      <c r="G394" s="107"/>
      <c r="M394" s="107"/>
      <c r="N394" s="107"/>
      <c r="T394" s="107"/>
      <c r="Z394" s="107"/>
      <c r="AG394" s="119"/>
    </row>
    <row r="395" spans="7:33" s="15" customFormat="1" x14ac:dyDescent="0.2">
      <c r="G395" s="107"/>
      <c r="M395" s="107"/>
      <c r="N395" s="107"/>
      <c r="T395" s="107"/>
      <c r="Z395" s="107"/>
      <c r="AG395" s="119"/>
    </row>
    <row r="396" spans="7:33" s="15" customFormat="1" x14ac:dyDescent="0.2">
      <c r="G396" s="107"/>
      <c r="M396" s="107"/>
      <c r="N396" s="107"/>
      <c r="T396" s="107"/>
      <c r="Z396" s="107"/>
      <c r="AG396" s="119"/>
    </row>
    <row r="397" spans="7:33" s="15" customFormat="1" x14ac:dyDescent="0.2">
      <c r="G397" s="107"/>
      <c r="M397" s="107"/>
      <c r="N397" s="107"/>
      <c r="T397" s="107"/>
      <c r="Z397" s="107"/>
      <c r="AG397" s="119"/>
    </row>
    <row r="398" spans="7:33" s="15" customFormat="1" x14ac:dyDescent="0.2">
      <c r="G398" s="107"/>
      <c r="M398" s="107"/>
      <c r="N398" s="107"/>
      <c r="T398" s="107"/>
      <c r="Z398" s="107"/>
      <c r="AG398" s="119"/>
    </row>
    <row r="399" spans="7:33" s="15" customFormat="1" x14ac:dyDescent="0.2">
      <c r="G399" s="107"/>
      <c r="M399" s="107"/>
      <c r="N399" s="107"/>
      <c r="T399" s="107"/>
      <c r="Z399" s="107"/>
      <c r="AG399" s="119"/>
    </row>
    <row r="400" spans="7:33" s="15" customFormat="1" x14ac:dyDescent="0.2">
      <c r="G400" s="107"/>
      <c r="M400" s="107"/>
      <c r="N400" s="107"/>
      <c r="T400" s="107"/>
      <c r="Z400" s="107"/>
      <c r="AG400" s="119"/>
    </row>
    <row r="401" spans="7:33" s="15" customFormat="1" x14ac:dyDescent="0.2">
      <c r="G401" s="107"/>
      <c r="M401" s="107"/>
      <c r="N401" s="107"/>
      <c r="T401" s="107"/>
      <c r="Z401" s="107"/>
      <c r="AG401" s="119"/>
    </row>
    <row r="402" spans="7:33" s="15" customFormat="1" x14ac:dyDescent="0.2">
      <c r="G402" s="107"/>
      <c r="M402" s="107"/>
      <c r="N402" s="107"/>
      <c r="T402" s="107"/>
      <c r="Z402" s="107"/>
      <c r="AG402" s="119"/>
    </row>
    <row r="403" spans="7:33" s="15" customFormat="1" x14ac:dyDescent="0.2">
      <c r="G403" s="107"/>
      <c r="M403" s="107"/>
      <c r="N403" s="107"/>
      <c r="T403" s="107"/>
      <c r="Z403" s="107"/>
      <c r="AG403" s="119"/>
    </row>
    <row r="404" spans="7:33" s="15" customFormat="1" x14ac:dyDescent="0.2">
      <c r="G404" s="107"/>
      <c r="M404" s="107"/>
      <c r="N404" s="107"/>
      <c r="T404" s="107"/>
      <c r="Z404" s="107"/>
      <c r="AG404" s="119"/>
    </row>
    <row r="405" spans="7:33" s="15" customFormat="1" x14ac:dyDescent="0.2">
      <c r="G405" s="107"/>
      <c r="M405" s="107"/>
      <c r="N405" s="107"/>
      <c r="T405" s="107"/>
      <c r="Z405" s="107"/>
      <c r="AG405" s="119"/>
    </row>
    <row r="406" spans="7:33" s="15" customFormat="1" x14ac:dyDescent="0.2">
      <c r="G406" s="107"/>
      <c r="M406" s="107"/>
      <c r="N406" s="107"/>
      <c r="T406" s="107"/>
      <c r="Z406" s="107"/>
      <c r="AG406" s="119"/>
    </row>
    <row r="407" spans="7:33" s="15" customFormat="1" x14ac:dyDescent="0.2">
      <c r="G407" s="107"/>
      <c r="M407" s="107"/>
      <c r="N407" s="107"/>
      <c r="T407" s="107"/>
      <c r="Z407" s="107"/>
      <c r="AG407" s="119"/>
    </row>
    <row r="408" spans="7:33" s="15" customFormat="1" x14ac:dyDescent="0.2">
      <c r="G408" s="107"/>
      <c r="M408" s="107"/>
      <c r="N408" s="107"/>
      <c r="T408" s="107"/>
      <c r="Z408" s="107"/>
      <c r="AG408" s="119"/>
    </row>
    <row r="409" spans="7:33" s="15" customFormat="1" x14ac:dyDescent="0.2">
      <c r="G409" s="107"/>
      <c r="M409" s="107"/>
      <c r="N409" s="107"/>
      <c r="T409" s="107"/>
      <c r="Z409" s="107"/>
      <c r="AG409" s="119"/>
    </row>
    <row r="410" spans="7:33" s="15" customFormat="1" x14ac:dyDescent="0.2">
      <c r="G410" s="107"/>
      <c r="M410" s="107"/>
      <c r="N410" s="107"/>
      <c r="T410" s="107"/>
      <c r="Z410" s="107"/>
      <c r="AG410" s="119"/>
    </row>
    <row r="411" spans="7:33" s="15" customFormat="1" x14ac:dyDescent="0.2">
      <c r="G411" s="107"/>
      <c r="M411" s="107"/>
      <c r="N411" s="107"/>
      <c r="T411" s="107"/>
      <c r="Z411" s="107"/>
      <c r="AG411" s="119"/>
    </row>
    <row r="412" spans="7:33" s="15" customFormat="1" x14ac:dyDescent="0.2">
      <c r="G412" s="107"/>
      <c r="M412" s="107"/>
      <c r="N412" s="107"/>
      <c r="T412" s="107"/>
      <c r="Z412" s="107"/>
      <c r="AG412" s="119"/>
    </row>
    <row r="413" spans="7:33" s="15" customFormat="1" x14ac:dyDescent="0.2">
      <c r="G413" s="107"/>
      <c r="M413" s="107"/>
      <c r="N413" s="107"/>
      <c r="T413" s="107"/>
      <c r="Z413" s="107"/>
      <c r="AG413" s="119"/>
    </row>
    <row r="414" spans="7:33" s="15" customFormat="1" x14ac:dyDescent="0.2">
      <c r="G414" s="107"/>
      <c r="M414" s="107"/>
      <c r="N414" s="107"/>
      <c r="T414" s="107"/>
      <c r="Z414" s="107"/>
      <c r="AG414" s="119"/>
    </row>
    <row r="415" spans="7:33" s="15" customFormat="1" x14ac:dyDescent="0.2">
      <c r="G415" s="107"/>
      <c r="M415" s="107"/>
      <c r="N415" s="107"/>
      <c r="T415" s="107"/>
      <c r="Z415" s="107"/>
      <c r="AG415" s="119"/>
    </row>
    <row r="416" spans="7:33" s="15" customFormat="1" x14ac:dyDescent="0.2">
      <c r="G416" s="107"/>
      <c r="M416" s="107"/>
      <c r="N416" s="107"/>
      <c r="T416" s="107"/>
      <c r="Z416" s="107"/>
      <c r="AG416" s="119"/>
    </row>
    <row r="417" spans="7:33" s="15" customFormat="1" x14ac:dyDescent="0.2">
      <c r="G417" s="107"/>
      <c r="M417" s="107"/>
      <c r="N417" s="107"/>
      <c r="T417" s="107"/>
      <c r="Z417" s="107"/>
      <c r="AG417" s="119"/>
    </row>
    <row r="418" spans="7:33" s="15" customFormat="1" x14ac:dyDescent="0.2">
      <c r="G418" s="107"/>
      <c r="M418" s="107"/>
      <c r="N418" s="107"/>
      <c r="T418" s="107"/>
      <c r="Z418" s="107"/>
      <c r="AG418" s="119"/>
    </row>
    <row r="419" spans="7:33" s="15" customFormat="1" x14ac:dyDescent="0.2">
      <c r="G419" s="107"/>
      <c r="M419" s="107"/>
      <c r="N419" s="107"/>
      <c r="T419" s="107"/>
      <c r="Z419" s="107"/>
      <c r="AG419" s="119"/>
    </row>
    <row r="420" spans="7:33" s="15" customFormat="1" x14ac:dyDescent="0.2">
      <c r="G420" s="107"/>
      <c r="M420" s="107"/>
      <c r="N420" s="107"/>
      <c r="T420" s="107"/>
      <c r="Z420" s="107"/>
      <c r="AG420" s="119"/>
    </row>
    <row r="421" spans="7:33" s="15" customFormat="1" x14ac:dyDescent="0.2">
      <c r="G421" s="107"/>
      <c r="M421" s="107"/>
      <c r="N421" s="107"/>
      <c r="T421" s="107"/>
      <c r="Z421" s="107"/>
      <c r="AG421" s="119"/>
    </row>
    <row r="422" spans="7:33" s="15" customFormat="1" x14ac:dyDescent="0.2">
      <c r="G422" s="107"/>
      <c r="M422" s="107"/>
      <c r="N422" s="107"/>
      <c r="T422" s="107"/>
      <c r="Z422" s="107"/>
      <c r="AG422" s="119"/>
    </row>
    <row r="423" spans="7:33" s="15" customFormat="1" x14ac:dyDescent="0.2">
      <c r="G423" s="107"/>
      <c r="M423" s="107"/>
      <c r="N423" s="107"/>
      <c r="T423" s="107"/>
      <c r="Z423" s="107"/>
      <c r="AG423" s="119"/>
    </row>
    <row r="424" spans="7:33" s="15" customFormat="1" x14ac:dyDescent="0.2">
      <c r="G424" s="107"/>
      <c r="M424" s="107"/>
      <c r="N424" s="107"/>
      <c r="T424" s="107"/>
      <c r="Z424" s="107"/>
      <c r="AG424" s="119"/>
    </row>
    <row r="425" spans="7:33" s="15" customFormat="1" x14ac:dyDescent="0.2">
      <c r="G425" s="107"/>
      <c r="M425" s="107"/>
      <c r="N425" s="107"/>
      <c r="T425" s="107"/>
      <c r="Z425" s="107"/>
      <c r="AG425" s="119"/>
    </row>
    <row r="426" spans="7:33" s="15" customFormat="1" x14ac:dyDescent="0.2">
      <c r="G426" s="107"/>
      <c r="M426" s="107"/>
      <c r="N426" s="107"/>
      <c r="T426" s="107"/>
      <c r="Z426" s="107"/>
      <c r="AG426" s="119"/>
    </row>
    <row r="427" spans="7:33" s="15" customFormat="1" x14ac:dyDescent="0.2">
      <c r="G427" s="107"/>
      <c r="M427" s="107"/>
      <c r="N427" s="107"/>
      <c r="T427" s="107"/>
      <c r="Z427" s="107"/>
      <c r="AG427" s="119"/>
    </row>
    <row r="428" spans="7:33" s="15" customFormat="1" x14ac:dyDescent="0.2">
      <c r="G428" s="107"/>
      <c r="M428" s="107"/>
      <c r="N428" s="107"/>
      <c r="T428" s="107"/>
      <c r="Z428" s="107"/>
      <c r="AG428" s="119"/>
    </row>
    <row r="429" spans="7:33" s="15" customFormat="1" x14ac:dyDescent="0.2">
      <c r="G429" s="107"/>
      <c r="M429" s="107"/>
      <c r="N429" s="107"/>
      <c r="T429" s="107"/>
      <c r="Z429" s="107"/>
      <c r="AG429" s="119"/>
    </row>
    <row r="430" spans="7:33" s="15" customFormat="1" x14ac:dyDescent="0.2">
      <c r="G430" s="107"/>
      <c r="M430" s="107"/>
      <c r="N430" s="107"/>
      <c r="T430" s="107"/>
      <c r="Z430" s="107"/>
      <c r="AG430" s="119"/>
    </row>
    <row r="431" spans="7:33" s="15" customFormat="1" x14ac:dyDescent="0.2">
      <c r="G431" s="107"/>
      <c r="M431" s="107"/>
      <c r="N431" s="107"/>
      <c r="T431" s="107"/>
      <c r="Z431" s="107"/>
      <c r="AG431" s="119"/>
    </row>
    <row r="432" spans="7:33" s="15" customFormat="1" x14ac:dyDescent="0.2">
      <c r="G432" s="107"/>
      <c r="M432" s="107"/>
      <c r="N432" s="107"/>
      <c r="T432" s="107"/>
      <c r="Z432" s="107"/>
      <c r="AG432" s="119"/>
    </row>
    <row r="433" spans="7:33" s="15" customFormat="1" x14ac:dyDescent="0.2">
      <c r="G433" s="107"/>
      <c r="M433" s="107"/>
      <c r="N433" s="107"/>
      <c r="T433" s="107"/>
      <c r="Z433" s="107"/>
      <c r="AG433" s="119"/>
    </row>
    <row r="434" spans="7:33" s="15" customFormat="1" x14ac:dyDescent="0.2">
      <c r="G434" s="107"/>
      <c r="M434" s="107"/>
      <c r="N434" s="107"/>
      <c r="T434" s="107"/>
      <c r="Z434" s="107"/>
      <c r="AG434" s="119"/>
    </row>
    <row r="435" spans="7:33" s="15" customFormat="1" x14ac:dyDescent="0.2">
      <c r="G435" s="107"/>
      <c r="M435" s="107"/>
      <c r="N435" s="107"/>
      <c r="T435" s="107"/>
      <c r="Z435" s="107"/>
      <c r="AG435" s="119"/>
    </row>
    <row r="436" spans="7:33" s="15" customFormat="1" x14ac:dyDescent="0.2">
      <c r="G436" s="107"/>
      <c r="M436" s="107"/>
      <c r="N436" s="107"/>
      <c r="T436" s="107"/>
      <c r="Z436" s="107"/>
      <c r="AG436" s="119"/>
    </row>
    <row r="437" spans="7:33" s="15" customFormat="1" x14ac:dyDescent="0.2">
      <c r="G437" s="107"/>
      <c r="M437" s="107"/>
      <c r="N437" s="107"/>
      <c r="T437" s="107"/>
      <c r="Z437" s="107"/>
      <c r="AG437" s="119"/>
    </row>
    <row r="438" spans="7:33" s="15" customFormat="1" x14ac:dyDescent="0.2">
      <c r="G438" s="107"/>
      <c r="M438" s="107"/>
      <c r="N438" s="107"/>
      <c r="T438" s="107"/>
      <c r="Z438" s="107"/>
      <c r="AG438" s="119"/>
    </row>
    <row r="439" spans="7:33" s="15" customFormat="1" x14ac:dyDescent="0.2">
      <c r="G439" s="107"/>
      <c r="M439" s="107"/>
      <c r="N439" s="107"/>
      <c r="T439" s="107"/>
      <c r="Z439" s="107"/>
      <c r="AG439" s="119"/>
    </row>
    <row r="440" spans="7:33" s="15" customFormat="1" x14ac:dyDescent="0.2">
      <c r="G440" s="107"/>
      <c r="M440" s="107"/>
      <c r="N440" s="107"/>
      <c r="T440" s="107"/>
      <c r="Z440" s="107"/>
      <c r="AG440" s="119"/>
    </row>
    <row r="441" spans="7:33" s="15" customFormat="1" x14ac:dyDescent="0.2">
      <c r="G441" s="107"/>
      <c r="M441" s="107"/>
      <c r="N441" s="107"/>
      <c r="T441" s="107"/>
      <c r="Z441" s="107"/>
      <c r="AG441" s="119"/>
    </row>
    <row r="442" spans="7:33" s="15" customFormat="1" x14ac:dyDescent="0.2">
      <c r="G442" s="107"/>
      <c r="M442" s="107"/>
      <c r="N442" s="107"/>
      <c r="T442" s="107"/>
      <c r="Z442" s="107"/>
      <c r="AG442" s="119"/>
    </row>
    <row r="443" spans="7:33" s="15" customFormat="1" x14ac:dyDescent="0.2">
      <c r="G443" s="107"/>
      <c r="M443" s="107"/>
      <c r="N443" s="107"/>
      <c r="T443" s="107"/>
      <c r="Z443" s="107"/>
      <c r="AG443" s="119"/>
    </row>
    <row r="444" spans="7:33" s="15" customFormat="1" x14ac:dyDescent="0.2">
      <c r="G444" s="107"/>
      <c r="M444" s="107"/>
      <c r="N444" s="107"/>
      <c r="T444" s="107"/>
      <c r="Z444" s="107"/>
      <c r="AG444" s="119"/>
    </row>
    <row r="445" spans="7:33" s="15" customFormat="1" x14ac:dyDescent="0.2">
      <c r="G445" s="107"/>
      <c r="M445" s="107"/>
      <c r="N445" s="107"/>
      <c r="T445" s="107"/>
      <c r="Z445" s="107"/>
      <c r="AG445" s="119"/>
    </row>
    <row r="446" spans="7:33" s="15" customFormat="1" x14ac:dyDescent="0.2">
      <c r="G446" s="107"/>
      <c r="M446" s="107"/>
      <c r="N446" s="107"/>
      <c r="T446" s="107"/>
      <c r="Z446" s="107"/>
      <c r="AG446" s="119"/>
    </row>
    <row r="447" spans="7:33" s="15" customFormat="1" x14ac:dyDescent="0.2">
      <c r="G447" s="107"/>
      <c r="M447" s="107"/>
      <c r="N447" s="107"/>
      <c r="T447" s="107"/>
      <c r="Z447" s="107"/>
      <c r="AG447" s="119"/>
    </row>
    <row r="448" spans="7:33" s="15" customFormat="1" x14ac:dyDescent="0.2">
      <c r="G448" s="107"/>
      <c r="M448" s="107"/>
      <c r="N448" s="107"/>
      <c r="T448" s="107"/>
      <c r="Z448" s="107"/>
      <c r="AG448" s="119"/>
    </row>
    <row r="449" spans="7:33" s="15" customFormat="1" x14ac:dyDescent="0.2">
      <c r="G449" s="107"/>
      <c r="M449" s="107"/>
      <c r="N449" s="107"/>
      <c r="T449" s="107"/>
      <c r="Z449" s="107"/>
      <c r="AG449" s="119"/>
    </row>
    <row r="450" spans="7:33" s="15" customFormat="1" x14ac:dyDescent="0.2">
      <c r="G450" s="107"/>
      <c r="M450" s="107"/>
      <c r="N450" s="107"/>
      <c r="T450" s="107"/>
      <c r="Z450" s="107"/>
      <c r="AG450" s="119"/>
    </row>
    <row r="451" spans="7:33" s="15" customFormat="1" x14ac:dyDescent="0.2">
      <c r="G451" s="107"/>
      <c r="M451" s="107"/>
      <c r="N451" s="107"/>
      <c r="T451" s="107"/>
      <c r="Z451" s="107"/>
      <c r="AG451" s="119"/>
    </row>
    <row r="452" spans="7:33" s="15" customFormat="1" x14ac:dyDescent="0.2">
      <c r="G452" s="107"/>
      <c r="M452" s="107"/>
      <c r="N452" s="107"/>
      <c r="T452" s="107"/>
      <c r="Z452" s="107"/>
      <c r="AG452" s="119"/>
    </row>
    <row r="453" spans="7:33" s="15" customFormat="1" x14ac:dyDescent="0.2">
      <c r="G453" s="107"/>
      <c r="M453" s="107"/>
      <c r="N453" s="107"/>
      <c r="T453" s="107"/>
      <c r="Z453" s="107"/>
      <c r="AG453" s="119"/>
    </row>
    <row r="454" spans="7:33" s="15" customFormat="1" x14ac:dyDescent="0.2">
      <c r="G454" s="107"/>
      <c r="M454" s="107"/>
      <c r="N454" s="107"/>
      <c r="T454" s="107"/>
      <c r="Z454" s="107"/>
      <c r="AG454" s="119"/>
    </row>
    <row r="455" spans="7:33" s="15" customFormat="1" x14ac:dyDescent="0.2">
      <c r="G455" s="107"/>
      <c r="M455" s="107"/>
      <c r="N455" s="107"/>
      <c r="T455" s="107"/>
      <c r="Z455" s="107"/>
      <c r="AG455" s="119"/>
    </row>
    <row r="456" spans="7:33" s="15" customFormat="1" x14ac:dyDescent="0.2">
      <c r="G456" s="107"/>
      <c r="M456" s="107"/>
      <c r="N456" s="107"/>
      <c r="T456" s="107"/>
      <c r="Z456" s="107"/>
      <c r="AG456" s="119"/>
    </row>
    <row r="457" spans="7:33" s="15" customFormat="1" x14ac:dyDescent="0.2">
      <c r="G457" s="107"/>
      <c r="M457" s="107"/>
      <c r="N457" s="107"/>
      <c r="T457" s="107"/>
      <c r="Z457" s="107"/>
      <c r="AG457" s="119"/>
    </row>
    <row r="458" spans="7:33" s="15" customFormat="1" x14ac:dyDescent="0.2">
      <c r="G458" s="107"/>
      <c r="M458" s="107"/>
      <c r="N458" s="107"/>
      <c r="T458" s="107"/>
      <c r="Z458" s="107"/>
      <c r="AG458" s="119"/>
    </row>
    <row r="459" spans="7:33" s="15" customFormat="1" x14ac:dyDescent="0.2">
      <c r="G459" s="107"/>
      <c r="M459" s="107"/>
      <c r="N459" s="107"/>
      <c r="T459" s="107"/>
      <c r="Z459" s="107"/>
      <c r="AG459" s="119"/>
    </row>
    <row r="460" spans="7:33" s="15" customFormat="1" x14ac:dyDescent="0.2">
      <c r="G460" s="107"/>
      <c r="M460" s="107"/>
      <c r="N460" s="107"/>
      <c r="T460" s="107"/>
      <c r="Z460" s="107"/>
      <c r="AG460" s="119"/>
    </row>
    <row r="461" spans="7:33" s="15" customFormat="1" x14ac:dyDescent="0.2">
      <c r="G461" s="107"/>
      <c r="M461" s="107"/>
      <c r="N461" s="107"/>
      <c r="T461" s="107"/>
      <c r="Z461" s="107"/>
      <c r="AG461" s="119"/>
    </row>
    <row r="462" spans="7:33" s="15" customFormat="1" x14ac:dyDescent="0.2">
      <c r="G462" s="107"/>
      <c r="M462" s="107"/>
      <c r="N462" s="107"/>
      <c r="T462" s="107"/>
      <c r="Z462" s="107"/>
      <c r="AG462" s="119"/>
    </row>
    <row r="463" spans="7:33" s="15" customFormat="1" x14ac:dyDescent="0.2">
      <c r="G463" s="107"/>
      <c r="M463" s="107"/>
      <c r="N463" s="107"/>
      <c r="T463" s="107"/>
      <c r="Z463" s="107"/>
      <c r="AG463" s="119"/>
    </row>
    <row r="464" spans="7:33" s="15" customFormat="1" x14ac:dyDescent="0.2">
      <c r="G464" s="107"/>
      <c r="M464" s="107"/>
      <c r="N464" s="107"/>
      <c r="T464" s="107"/>
      <c r="Z464" s="107"/>
      <c r="AG464" s="119"/>
    </row>
    <row r="465" spans="7:33" s="15" customFormat="1" x14ac:dyDescent="0.2">
      <c r="G465" s="107"/>
      <c r="M465" s="107"/>
      <c r="N465" s="107"/>
      <c r="T465" s="107"/>
      <c r="Z465" s="107"/>
      <c r="AG465" s="119"/>
    </row>
    <row r="466" spans="7:33" s="15" customFormat="1" x14ac:dyDescent="0.2">
      <c r="G466" s="107"/>
      <c r="M466" s="107"/>
      <c r="N466" s="107"/>
      <c r="T466" s="107"/>
      <c r="Z466" s="107"/>
      <c r="AG466" s="119"/>
    </row>
    <row r="467" spans="7:33" s="15" customFormat="1" x14ac:dyDescent="0.2">
      <c r="G467" s="107"/>
      <c r="M467" s="107"/>
      <c r="N467" s="107"/>
      <c r="T467" s="107"/>
      <c r="Z467" s="107"/>
      <c r="AG467" s="119"/>
    </row>
    <row r="468" spans="7:33" s="15" customFormat="1" x14ac:dyDescent="0.2">
      <c r="G468" s="107"/>
      <c r="M468" s="107"/>
      <c r="N468" s="107"/>
      <c r="T468" s="107"/>
      <c r="Z468" s="107"/>
      <c r="AG468" s="119"/>
    </row>
    <row r="469" spans="7:33" s="15" customFormat="1" x14ac:dyDescent="0.2">
      <c r="G469" s="107"/>
      <c r="M469" s="107"/>
      <c r="N469" s="107"/>
      <c r="T469" s="107"/>
      <c r="Z469" s="107"/>
      <c r="AG469" s="119"/>
    </row>
    <row r="470" spans="7:33" s="15" customFormat="1" x14ac:dyDescent="0.2">
      <c r="G470" s="107"/>
      <c r="M470" s="107"/>
      <c r="N470" s="107"/>
      <c r="T470" s="107"/>
      <c r="Z470" s="107"/>
      <c r="AG470" s="119"/>
    </row>
    <row r="471" spans="7:33" s="15" customFormat="1" x14ac:dyDescent="0.2">
      <c r="G471" s="107"/>
      <c r="M471" s="107"/>
      <c r="N471" s="107"/>
      <c r="T471" s="107"/>
      <c r="Z471" s="107"/>
      <c r="AG471" s="119"/>
    </row>
    <row r="472" spans="7:33" s="15" customFormat="1" x14ac:dyDescent="0.2">
      <c r="G472" s="107"/>
      <c r="M472" s="107"/>
      <c r="N472" s="107"/>
      <c r="T472" s="107"/>
      <c r="Z472" s="107"/>
      <c r="AG472" s="119"/>
    </row>
    <row r="473" spans="7:33" s="15" customFormat="1" x14ac:dyDescent="0.2">
      <c r="G473" s="107"/>
      <c r="M473" s="107"/>
      <c r="N473" s="107"/>
      <c r="T473" s="107"/>
      <c r="Z473" s="107"/>
      <c r="AG473" s="119"/>
    </row>
    <row r="474" spans="7:33" s="15" customFormat="1" x14ac:dyDescent="0.2">
      <c r="G474" s="107"/>
      <c r="M474" s="107"/>
      <c r="N474" s="107"/>
      <c r="T474" s="107"/>
      <c r="Z474" s="107"/>
      <c r="AG474" s="119"/>
    </row>
    <row r="475" spans="7:33" s="15" customFormat="1" x14ac:dyDescent="0.2">
      <c r="G475" s="107"/>
      <c r="M475" s="107"/>
      <c r="N475" s="107"/>
      <c r="T475" s="107"/>
      <c r="Z475" s="107"/>
      <c r="AG475" s="119"/>
    </row>
    <row r="476" spans="7:33" s="15" customFormat="1" x14ac:dyDescent="0.2">
      <c r="G476" s="107"/>
      <c r="M476" s="107"/>
      <c r="N476" s="107"/>
      <c r="T476" s="107"/>
      <c r="Z476" s="107"/>
      <c r="AG476" s="119"/>
    </row>
    <row r="477" spans="7:33" s="15" customFormat="1" x14ac:dyDescent="0.2">
      <c r="G477" s="107"/>
      <c r="M477" s="107"/>
      <c r="N477" s="107"/>
      <c r="T477" s="107"/>
      <c r="Z477" s="107"/>
      <c r="AG477" s="119"/>
    </row>
    <row r="478" spans="7:33" s="15" customFormat="1" x14ac:dyDescent="0.2">
      <c r="G478" s="107"/>
      <c r="M478" s="107"/>
      <c r="N478" s="107"/>
      <c r="T478" s="107"/>
      <c r="Z478" s="107"/>
      <c r="AG478" s="119"/>
    </row>
    <row r="479" spans="7:33" s="15" customFormat="1" x14ac:dyDescent="0.2">
      <c r="G479" s="107"/>
      <c r="M479" s="107"/>
      <c r="N479" s="107"/>
      <c r="T479" s="107"/>
      <c r="Z479" s="107"/>
      <c r="AG479" s="119"/>
    </row>
    <row r="480" spans="7:33" s="15" customFormat="1" x14ac:dyDescent="0.2">
      <c r="G480" s="107"/>
      <c r="M480" s="107"/>
      <c r="N480" s="107"/>
      <c r="T480" s="107"/>
      <c r="Z480" s="107"/>
      <c r="AG480" s="119"/>
    </row>
    <row r="481" spans="7:33" s="15" customFormat="1" x14ac:dyDescent="0.2">
      <c r="G481" s="107"/>
      <c r="M481" s="107"/>
      <c r="N481" s="107"/>
      <c r="T481" s="107"/>
      <c r="Z481" s="107"/>
      <c r="AG481" s="119"/>
    </row>
    <row r="482" spans="7:33" s="15" customFormat="1" x14ac:dyDescent="0.2">
      <c r="G482" s="107"/>
      <c r="M482" s="107"/>
      <c r="N482" s="107"/>
      <c r="T482" s="107"/>
      <c r="Z482" s="107"/>
      <c r="AG482" s="119"/>
    </row>
    <row r="483" spans="7:33" s="15" customFormat="1" x14ac:dyDescent="0.2">
      <c r="G483" s="107"/>
      <c r="M483" s="107"/>
      <c r="N483" s="107"/>
      <c r="T483" s="107"/>
      <c r="Z483" s="107"/>
      <c r="AG483" s="119"/>
    </row>
    <row r="484" spans="7:33" s="15" customFormat="1" x14ac:dyDescent="0.2">
      <c r="G484" s="107"/>
      <c r="M484" s="107"/>
      <c r="N484" s="107"/>
      <c r="T484" s="107"/>
      <c r="Z484" s="107"/>
      <c r="AG484" s="119"/>
    </row>
    <row r="485" spans="7:33" s="15" customFormat="1" x14ac:dyDescent="0.2">
      <c r="G485" s="107"/>
      <c r="M485" s="107"/>
      <c r="N485" s="107"/>
      <c r="T485" s="107"/>
      <c r="Z485" s="107"/>
      <c r="AG485" s="119"/>
    </row>
    <row r="486" spans="7:33" s="15" customFormat="1" x14ac:dyDescent="0.2">
      <c r="G486" s="107"/>
      <c r="M486" s="107"/>
      <c r="N486" s="107"/>
      <c r="T486" s="107"/>
      <c r="Z486" s="107"/>
      <c r="AG486" s="119"/>
    </row>
    <row r="487" spans="7:33" s="15" customFormat="1" x14ac:dyDescent="0.2">
      <c r="G487" s="107"/>
      <c r="M487" s="107"/>
      <c r="N487" s="107"/>
      <c r="T487" s="107"/>
      <c r="Z487" s="107"/>
      <c r="AG487" s="119"/>
    </row>
    <row r="488" spans="7:33" s="15" customFormat="1" x14ac:dyDescent="0.2">
      <c r="G488" s="107"/>
      <c r="M488" s="107"/>
      <c r="N488" s="107"/>
      <c r="T488" s="107"/>
      <c r="Z488" s="107"/>
      <c r="AG488" s="119"/>
    </row>
    <row r="489" spans="7:33" s="15" customFormat="1" x14ac:dyDescent="0.2">
      <c r="G489" s="107"/>
      <c r="M489" s="107"/>
      <c r="N489" s="107"/>
      <c r="T489" s="107"/>
      <c r="Z489" s="107"/>
      <c r="AG489" s="119"/>
    </row>
    <row r="490" spans="7:33" s="15" customFormat="1" x14ac:dyDescent="0.2">
      <c r="G490" s="107"/>
      <c r="M490" s="107"/>
      <c r="N490" s="107"/>
      <c r="T490" s="107"/>
      <c r="Z490" s="107"/>
      <c r="AG490" s="119"/>
    </row>
    <row r="491" spans="7:33" s="15" customFormat="1" x14ac:dyDescent="0.2">
      <c r="G491" s="107"/>
      <c r="M491" s="107"/>
      <c r="N491" s="107"/>
      <c r="T491" s="107"/>
      <c r="Z491" s="107"/>
      <c r="AG491" s="119"/>
    </row>
    <row r="492" spans="7:33" s="15" customFormat="1" x14ac:dyDescent="0.2">
      <c r="G492" s="107"/>
      <c r="M492" s="107"/>
      <c r="N492" s="107"/>
      <c r="T492" s="107"/>
      <c r="Z492" s="107"/>
      <c r="AG492" s="119"/>
    </row>
    <row r="493" spans="7:33" s="15" customFormat="1" x14ac:dyDescent="0.2">
      <c r="G493" s="107"/>
      <c r="M493" s="107"/>
      <c r="N493" s="107"/>
      <c r="T493" s="107"/>
      <c r="Z493" s="107"/>
      <c r="AG493" s="119"/>
    </row>
    <row r="494" spans="7:33" s="15" customFormat="1" x14ac:dyDescent="0.2">
      <c r="G494" s="107"/>
      <c r="M494" s="107"/>
      <c r="N494" s="107"/>
      <c r="T494" s="107"/>
      <c r="Z494" s="107"/>
      <c r="AG494" s="119"/>
    </row>
    <row r="495" spans="7:33" s="15" customFormat="1" x14ac:dyDescent="0.2">
      <c r="G495" s="107"/>
      <c r="M495" s="107"/>
      <c r="N495" s="107"/>
      <c r="T495" s="107"/>
      <c r="Z495" s="107"/>
      <c r="AG495" s="119"/>
    </row>
    <row r="496" spans="7:33" s="15" customFormat="1" x14ac:dyDescent="0.2">
      <c r="G496" s="107"/>
      <c r="M496" s="107"/>
      <c r="N496" s="107"/>
      <c r="T496" s="107"/>
      <c r="Z496" s="107"/>
      <c r="AG496" s="119"/>
    </row>
    <row r="497" spans="7:33" s="15" customFormat="1" x14ac:dyDescent="0.2">
      <c r="G497" s="107"/>
      <c r="M497" s="107"/>
      <c r="N497" s="107"/>
      <c r="T497" s="107"/>
      <c r="Z497" s="107"/>
      <c r="AG497" s="119"/>
    </row>
    <row r="498" spans="7:33" s="15" customFormat="1" x14ac:dyDescent="0.2">
      <c r="G498" s="107"/>
      <c r="M498" s="107"/>
      <c r="N498" s="107"/>
      <c r="T498" s="107"/>
      <c r="Z498" s="107"/>
      <c r="AG498" s="119"/>
    </row>
    <row r="499" spans="7:33" s="15" customFormat="1" x14ac:dyDescent="0.2">
      <c r="G499" s="107"/>
      <c r="M499" s="107"/>
      <c r="N499" s="107"/>
      <c r="T499" s="107"/>
      <c r="Z499" s="107"/>
      <c r="AG499" s="119"/>
    </row>
    <row r="500" spans="7:33" s="15" customFormat="1" x14ac:dyDescent="0.2">
      <c r="G500" s="107"/>
      <c r="M500" s="107"/>
      <c r="N500" s="107"/>
      <c r="T500" s="107"/>
      <c r="Z500" s="107"/>
      <c r="AG500" s="119"/>
    </row>
    <row r="501" spans="7:33" s="15" customFormat="1" x14ac:dyDescent="0.2">
      <c r="G501" s="107"/>
      <c r="M501" s="107"/>
      <c r="N501" s="107"/>
      <c r="T501" s="107"/>
      <c r="Z501" s="107"/>
      <c r="AG501" s="119"/>
    </row>
    <row r="502" spans="7:33" s="15" customFormat="1" x14ac:dyDescent="0.2">
      <c r="G502" s="107"/>
      <c r="M502" s="107"/>
      <c r="N502" s="107"/>
      <c r="T502" s="107"/>
      <c r="Z502" s="107"/>
      <c r="AG502" s="119"/>
    </row>
    <row r="503" spans="7:33" s="15" customFormat="1" x14ac:dyDescent="0.2">
      <c r="G503" s="107"/>
      <c r="M503" s="107"/>
      <c r="N503" s="107"/>
      <c r="T503" s="107"/>
      <c r="Z503" s="107"/>
      <c r="AG503" s="119"/>
    </row>
    <row r="504" spans="7:33" s="15" customFormat="1" x14ac:dyDescent="0.2">
      <c r="G504" s="107"/>
      <c r="M504" s="107"/>
      <c r="N504" s="107"/>
      <c r="T504" s="107"/>
      <c r="Z504" s="107"/>
      <c r="AG504" s="119"/>
    </row>
    <row r="505" spans="7:33" s="15" customFormat="1" x14ac:dyDescent="0.2">
      <c r="G505" s="107"/>
      <c r="M505" s="107"/>
      <c r="N505" s="107"/>
      <c r="T505" s="107"/>
      <c r="Z505" s="107"/>
      <c r="AG505" s="119"/>
    </row>
    <row r="506" spans="7:33" s="15" customFormat="1" x14ac:dyDescent="0.2">
      <c r="G506" s="107"/>
      <c r="M506" s="107"/>
      <c r="N506" s="107"/>
      <c r="T506" s="107"/>
      <c r="Z506" s="107"/>
      <c r="AG506" s="119"/>
    </row>
    <row r="507" spans="7:33" s="15" customFormat="1" x14ac:dyDescent="0.2">
      <c r="G507" s="107"/>
      <c r="M507" s="107"/>
      <c r="N507" s="107"/>
      <c r="T507" s="107"/>
      <c r="Z507" s="107"/>
      <c r="AG507" s="119"/>
    </row>
    <row r="508" spans="7:33" s="15" customFormat="1" x14ac:dyDescent="0.2">
      <c r="G508" s="107"/>
      <c r="M508" s="107"/>
      <c r="N508" s="107"/>
      <c r="T508" s="107"/>
      <c r="Z508" s="107"/>
      <c r="AG508" s="119"/>
    </row>
    <row r="509" spans="7:33" s="15" customFormat="1" x14ac:dyDescent="0.2">
      <c r="G509" s="107"/>
      <c r="M509" s="107"/>
      <c r="N509" s="107"/>
      <c r="T509" s="107"/>
      <c r="Z509" s="107"/>
      <c r="AG509" s="119"/>
    </row>
    <row r="510" spans="7:33" s="15" customFormat="1" x14ac:dyDescent="0.2">
      <c r="G510" s="107"/>
      <c r="M510" s="107"/>
      <c r="N510" s="107"/>
      <c r="T510" s="107"/>
      <c r="Z510" s="107"/>
      <c r="AG510" s="119"/>
    </row>
    <row r="511" spans="7:33" s="15" customFormat="1" x14ac:dyDescent="0.2">
      <c r="G511" s="107"/>
      <c r="M511" s="107"/>
      <c r="N511" s="107"/>
      <c r="T511" s="107"/>
      <c r="Z511" s="107"/>
      <c r="AG511" s="119"/>
    </row>
    <row r="512" spans="7:33" s="15" customFormat="1" x14ac:dyDescent="0.2">
      <c r="G512" s="107"/>
      <c r="M512" s="107"/>
      <c r="N512" s="107"/>
      <c r="T512" s="107"/>
      <c r="Z512" s="107"/>
      <c r="AG512" s="119"/>
    </row>
    <row r="513" spans="7:33" s="15" customFormat="1" x14ac:dyDescent="0.2">
      <c r="G513" s="107"/>
      <c r="M513" s="107"/>
      <c r="N513" s="107"/>
      <c r="T513" s="107"/>
      <c r="Z513" s="107"/>
      <c r="AG513" s="119"/>
    </row>
    <row r="514" spans="7:33" s="15" customFormat="1" x14ac:dyDescent="0.2">
      <c r="G514" s="107"/>
      <c r="M514" s="107"/>
      <c r="N514" s="107"/>
      <c r="T514" s="107"/>
      <c r="Z514" s="107"/>
      <c r="AG514" s="119"/>
    </row>
    <row r="515" spans="7:33" s="15" customFormat="1" x14ac:dyDescent="0.2">
      <c r="G515" s="107"/>
      <c r="M515" s="107"/>
      <c r="N515" s="107"/>
      <c r="T515" s="107"/>
      <c r="Z515" s="107"/>
      <c r="AG515" s="119"/>
    </row>
    <row r="516" spans="7:33" s="15" customFormat="1" x14ac:dyDescent="0.2">
      <c r="G516" s="107"/>
      <c r="M516" s="107"/>
      <c r="N516" s="107"/>
      <c r="T516" s="107"/>
      <c r="Z516" s="107"/>
      <c r="AG516" s="119"/>
    </row>
    <row r="517" spans="7:33" s="15" customFormat="1" x14ac:dyDescent="0.2">
      <c r="G517" s="107"/>
      <c r="M517" s="107"/>
      <c r="N517" s="107"/>
      <c r="T517" s="107"/>
      <c r="Z517" s="107"/>
      <c r="AG517" s="119"/>
    </row>
    <row r="518" spans="7:33" s="15" customFormat="1" x14ac:dyDescent="0.2">
      <c r="G518" s="107"/>
      <c r="M518" s="107"/>
      <c r="N518" s="107"/>
      <c r="T518" s="107"/>
      <c r="Z518" s="107"/>
      <c r="AG518" s="119"/>
    </row>
    <row r="519" spans="7:33" s="15" customFormat="1" x14ac:dyDescent="0.2">
      <c r="G519" s="107"/>
      <c r="M519" s="107"/>
      <c r="N519" s="107"/>
      <c r="T519" s="107"/>
      <c r="Z519" s="107"/>
      <c r="AG519" s="119"/>
    </row>
    <row r="520" spans="7:33" s="15" customFormat="1" x14ac:dyDescent="0.2">
      <c r="G520" s="107"/>
      <c r="M520" s="107"/>
      <c r="N520" s="107"/>
      <c r="T520" s="107"/>
      <c r="Z520" s="107"/>
      <c r="AG520" s="119"/>
    </row>
    <row r="521" spans="7:33" s="15" customFormat="1" x14ac:dyDescent="0.2">
      <c r="G521" s="107"/>
      <c r="M521" s="107"/>
      <c r="N521" s="107"/>
      <c r="T521" s="107"/>
      <c r="Z521" s="107"/>
      <c r="AG521" s="119"/>
    </row>
    <row r="522" spans="7:33" s="15" customFormat="1" x14ac:dyDescent="0.2">
      <c r="G522" s="107"/>
      <c r="M522" s="107"/>
      <c r="N522" s="107"/>
      <c r="T522" s="107"/>
      <c r="Z522" s="107"/>
      <c r="AG522" s="119"/>
    </row>
    <row r="523" spans="7:33" s="15" customFormat="1" x14ac:dyDescent="0.2">
      <c r="G523" s="107"/>
      <c r="M523" s="107"/>
      <c r="N523" s="107"/>
      <c r="T523" s="107"/>
      <c r="Z523" s="107"/>
      <c r="AG523" s="119"/>
    </row>
    <row r="524" spans="7:33" s="15" customFormat="1" x14ac:dyDescent="0.2">
      <c r="G524" s="107"/>
      <c r="M524" s="107"/>
      <c r="N524" s="107"/>
      <c r="T524" s="107"/>
      <c r="Z524" s="107"/>
      <c r="AG524" s="119"/>
    </row>
    <row r="525" spans="7:33" s="15" customFormat="1" x14ac:dyDescent="0.2">
      <c r="G525" s="107"/>
      <c r="M525" s="107"/>
      <c r="N525" s="107"/>
      <c r="T525" s="107"/>
      <c r="Z525" s="107"/>
      <c r="AG525" s="119"/>
    </row>
    <row r="526" spans="7:33" s="15" customFormat="1" x14ac:dyDescent="0.2">
      <c r="G526" s="107"/>
      <c r="M526" s="107"/>
      <c r="N526" s="107"/>
      <c r="T526" s="107"/>
      <c r="Z526" s="107"/>
      <c r="AG526" s="119"/>
    </row>
    <row r="527" spans="7:33" s="15" customFormat="1" x14ac:dyDescent="0.2">
      <c r="G527" s="107"/>
      <c r="M527" s="107"/>
      <c r="N527" s="107"/>
      <c r="T527" s="107"/>
      <c r="Z527" s="107"/>
      <c r="AG527" s="119"/>
    </row>
    <row r="528" spans="7:33" s="15" customFormat="1" x14ac:dyDescent="0.2">
      <c r="G528" s="107"/>
      <c r="M528" s="107"/>
      <c r="N528" s="107"/>
      <c r="T528" s="107"/>
      <c r="Z528" s="107"/>
      <c r="AG528" s="119"/>
    </row>
    <row r="529" spans="7:33" s="15" customFormat="1" x14ac:dyDescent="0.2">
      <c r="G529" s="107"/>
      <c r="M529" s="107"/>
      <c r="N529" s="107"/>
      <c r="T529" s="107"/>
      <c r="Z529" s="107"/>
      <c r="AG529" s="119"/>
    </row>
    <row r="530" spans="7:33" s="15" customFormat="1" x14ac:dyDescent="0.2">
      <c r="G530" s="107"/>
      <c r="M530" s="107"/>
      <c r="N530" s="107"/>
      <c r="T530" s="107"/>
      <c r="Z530" s="107"/>
      <c r="AG530" s="119"/>
    </row>
    <row r="531" spans="7:33" s="15" customFormat="1" x14ac:dyDescent="0.2">
      <c r="G531" s="107"/>
      <c r="M531" s="107"/>
      <c r="N531" s="107"/>
      <c r="T531" s="107"/>
      <c r="Z531" s="107"/>
      <c r="AG531" s="119"/>
    </row>
    <row r="532" spans="7:33" s="15" customFormat="1" x14ac:dyDescent="0.2">
      <c r="G532" s="107"/>
      <c r="M532" s="107"/>
      <c r="N532" s="107"/>
      <c r="T532" s="107"/>
      <c r="Z532" s="107"/>
      <c r="AG532" s="119"/>
    </row>
    <row r="533" spans="7:33" s="15" customFormat="1" x14ac:dyDescent="0.2">
      <c r="G533" s="107"/>
      <c r="M533" s="107"/>
      <c r="N533" s="107"/>
      <c r="T533" s="107"/>
      <c r="Z533" s="107"/>
      <c r="AG533" s="119"/>
    </row>
    <row r="534" spans="7:33" s="15" customFormat="1" x14ac:dyDescent="0.2">
      <c r="G534" s="107"/>
      <c r="M534" s="107"/>
      <c r="N534" s="107"/>
      <c r="T534" s="107"/>
      <c r="Z534" s="107"/>
      <c r="AG534" s="119"/>
    </row>
    <row r="535" spans="7:33" s="15" customFormat="1" x14ac:dyDescent="0.2">
      <c r="G535" s="107"/>
      <c r="M535" s="107"/>
      <c r="N535" s="107"/>
      <c r="T535" s="107"/>
      <c r="Z535" s="107"/>
      <c r="AG535" s="119"/>
    </row>
    <row r="536" spans="7:33" s="15" customFormat="1" x14ac:dyDescent="0.2">
      <c r="G536" s="107"/>
      <c r="M536" s="107"/>
      <c r="N536" s="107"/>
      <c r="T536" s="107"/>
      <c r="Z536" s="107"/>
      <c r="AG536" s="119"/>
    </row>
    <row r="537" spans="7:33" s="15" customFormat="1" x14ac:dyDescent="0.2">
      <c r="G537" s="107"/>
      <c r="M537" s="107"/>
      <c r="N537" s="107"/>
      <c r="T537" s="107"/>
      <c r="Z537" s="107"/>
      <c r="AG537" s="119"/>
    </row>
    <row r="538" spans="7:33" s="15" customFormat="1" x14ac:dyDescent="0.2">
      <c r="G538" s="107"/>
      <c r="M538" s="107"/>
      <c r="N538" s="107"/>
      <c r="T538" s="107"/>
      <c r="Z538" s="107"/>
      <c r="AG538" s="119"/>
    </row>
    <row r="539" spans="7:33" s="15" customFormat="1" x14ac:dyDescent="0.2">
      <c r="G539" s="107"/>
      <c r="M539" s="107"/>
      <c r="N539" s="107"/>
      <c r="T539" s="107"/>
      <c r="Z539" s="107"/>
      <c r="AG539" s="119"/>
    </row>
    <row r="540" spans="7:33" s="15" customFormat="1" x14ac:dyDescent="0.2">
      <c r="G540" s="107"/>
      <c r="M540" s="107"/>
      <c r="N540" s="107"/>
      <c r="T540" s="107"/>
      <c r="Z540" s="107"/>
      <c r="AG540" s="119"/>
    </row>
    <row r="541" spans="7:33" s="15" customFormat="1" x14ac:dyDescent="0.2">
      <c r="G541" s="107"/>
      <c r="M541" s="107"/>
      <c r="N541" s="107"/>
      <c r="T541" s="107"/>
      <c r="Z541" s="107"/>
      <c r="AG541" s="119"/>
    </row>
    <row r="542" spans="7:33" s="15" customFormat="1" x14ac:dyDescent="0.2">
      <c r="G542" s="107"/>
      <c r="M542" s="107"/>
      <c r="N542" s="107"/>
      <c r="T542" s="107"/>
      <c r="Z542" s="107"/>
      <c r="AG542" s="119"/>
    </row>
    <row r="543" spans="7:33" s="15" customFormat="1" x14ac:dyDescent="0.2">
      <c r="G543" s="107"/>
      <c r="M543" s="107"/>
      <c r="N543" s="107"/>
      <c r="T543" s="107"/>
      <c r="Z543" s="107"/>
      <c r="AG543" s="119"/>
    </row>
    <row r="544" spans="7:33" s="15" customFormat="1" x14ac:dyDescent="0.2">
      <c r="G544" s="107"/>
      <c r="M544" s="107"/>
      <c r="N544" s="107"/>
      <c r="T544" s="107"/>
      <c r="Z544" s="107"/>
      <c r="AG544" s="119"/>
    </row>
    <row r="545" spans="7:33" s="15" customFormat="1" x14ac:dyDescent="0.2">
      <c r="G545" s="107"/>
      <c r="M545" s="107"/>
      <c r="N545" s="107"/>
      <c r="T545" s="107"/>
      <c r="Z545" s="107"/>
      <c r="AG545" s="119"/>
    </row>
    <row r="546" spans="7:33" s="15" customFormat="1" x14ac:dyDescent="0.2">
      <c r="G546" s="107"/>
      <c r="M546" s="107"/>
      <c r="N546" s="107"/>
      <c r="T546" s="107"/>
      <c r="Z546" s="107"/>
      <c r="AG546" s="119"/>
    </row>
    <row r="547" spans="7:33" s="15" customFormat="1" x14ac:dyDescent="0.2">
      <c r="G547" s="107"/>
      <c r="M547" s="107"/>
      <c r="N547" s="107"/>
      <c r="T547" s="107"/>
      <c r="Z547" s="107"/>
      <c r="AG547" s="119"/>
    </row>
    <row r="548" spans="7:33" s="15" customFormat="1" x14ac:dyDescent="0.2">
      <c r="G548" s="107"/>
      <c r="M548" s="107"/>
      <c r="N548" s="107"/>
      <c r="T548" s="107"/>
      <c r="Z548" s="107"/>
      <c r="AG548" s="119"/>
    </row>
    <row r="549" spans="7:33" s="15" customFormat="1" x14ac:dyDescent="0.2">
      <c r="G549" s="107"/>
      <c r="M549" s="107"/>
      <c r="N549" s="107"/>
      <c r="T549" s="107"/>
      <c r="Z549" s="107"/>
      <c r="AG549" s="119"/>
    </row>
    <row r="550" spans="7:33" s="15" customFormat="1" x14ac:dyDescent="0.2">
      <c r="G550" s="107"/>
      <c r="M550" s="107"/>
      <c r="N550" s="107"/>
      <c r="T550" s="107"/>
      <c r="Z550" s="107"/>
      <c r="AG550" s="119"/>
    </row>
    <row r="551" spans="7:33" s="15" customFormat="1" x14ac:dyDescent="0.2">
      <c r="G551" s="107"/>
      <c r="M551" s="107"/>
      <c r="N551" s="107"/>
      <c r="T551" s="107"/>
      <c r="Z551" s="107"/>
      <c r="AG551" s="119"/>
    </row>
    <row r="552" spans="7:33" s="15" customFormat="1" x14ac:dyDescent="0.2">
      <c r="G552" s="107"/>
      <c r="M552" s="107"/>
      <c r="N552" s="107"/>
      <c r="T552" s="107"/>
      <c r="Z552" s="107"/>
      <c r="AG552" s="119"/>
    </row>
    <row r="553" spans="7:33" s="15" customFormat="1" x14ac:dyDescent="0.2">
      <c r="G553" s="107"/>
      <c r="M553" s="107"/>
      <c r="N553" s="107"/>
      <c r="T553" s="107"/>
      <c r="Z553" s="107"/>
      <c r="AG553" s="119"/>
    </row>
    <row r="554" spans="7:33" s="15" customFormat="1" x14ac:dyDescent="0.2">
      <c r="G554" s="107"/>
      <c r="M554" s="107"/>
      <c r="N554" s="107"/>
      <c r="T554" s="107"/>
      <c r="Z554" s="107"/>
      <c r="AG554" s="119"/>
    </row>
    <row r="555" spans="7:33" s="15" customFormat="1" x14ac:dyDescent="0.2">
      <c r="G555" s="107"/>
      <c r="M555" s="107"/>
      <c r="N555" s="107"/>
      <c r="T555" s="107"/>
      <c r="Z555" s="107"/>
      <c r="AG555" s="119"/>
    </row>
    <row r="556" spans="7:33" s="15" customFormat="1" x14ac:dyDescent="0.2">
      <c r="G556" s="107"/>
      <c r="M556" s="107"/>
      <c r="N556" s="107"/>
      <c r="T556" s="107"/>
      <c r="Z556" s="107"/>
      <c r="AG556" s="119"/>
    </row>
    <row r="557" spans="7:33" s="15" customFormat="1" x14ac:dyDescent="0.2">
      <c r="G557" s="107"/>
      <c r="M557" s="107"/>
      <c r="N557" s="107"/>
      <c r="T557" s="107"/>
      <c r="Z557" s="107"/>
      <c r="AG557" s="119"/>
    </row>
    <row r="558" spans="7:33" s="15" customFormat="1" x14ac:dyDescent="0.2">
      <c r="G558" s="107"/>
      <c r="M558" s="107"/>
      <c r="N558" s="107"/>
      <c r="T558" s="107"/>
      <c r="Z558" s="107"/>
      <c r="AG558" s="119"/>
    </row>
    <row r="559" spans="7:33" s="15" customFormat="1" x14ac:dyDescent="0.2">
      <c r="G559" s="107"/>
      <c r="M559" s="107"/>
      <c r="N559" s="107"/>
      <c r="T559" s="107"/>
      <c r="Z559" s="107"/>
      <c r="AG559" s="119"/>
    </row>
    <row r="560" spans="7:33" s="15" customFormat="1" x14ac:dyDescent="0.2">
      <c r="G560" s="107"/>
      <c r="M560" s="107"/>
      <c r="N560" s="107"/>
      <c r="T560" s="107"/>
      <c r="Z560" s="107"/>
      <c r="AG560" s="119"/>
    </row>
    <row r="561" spans="7:33" s="15" customFormat="1" x14ac:dyDescent="0.2">
      <c r="G561" s="107"/>
      <c r="M561" s="107"/>
      <c r="N561" s="107"/>
      <c r="T561" s="107"/>
      <c r="Z561" s="107"/>
      <c r="AG561" s="119"/>
    </row>
    <row r="562" spans="7:33" s="15" customFormat="1" x14ac:dyDescent="0.2">
      <c r="G562" s="107"/>
      <c r="M562" s="107"/>
      <c r="N562" s="107"/>
      <c r="T562" s="107"/>
      <c r="Z562" s="107"/>
      <c r="AG562" s="119"/>
    </row>
    <row r="563" spans="7:33" s="15" customFormat="1" x14ac:dyDescent="0.2">
      <c r="G563" s="107"/>
      <c r="M563" s="107"/>
      <c r="N563" s="107"/>
      <c r="T563" s="107"/>
      <c r="Z563" s="107"/>
      <c r="AG563" s="119"/>
    </row>
    <row r="564" spans="7:33" s="15" customFormat="1" x14ac:dyDescent="0.2">
      <c r="G564" s="107"/>
      <c r="M564" s="107"/>
      <c r="N564" s="107"/>
      <c r="T564" s="107"/>
      <c r="Z564" s="107"/>
      <c r="AG564" s="119"/>
    </row>
    <row r="565" spans="7:33" s="15" customFormat="1" x14ac:dyDescent="0.2">
      <c r="G565" s="107"/>
      <c r="M565" s="107"/>
      <c r="N565" s="107"/>
      <c r="T565" s="107"/>
      <c r="Z565" s="107"/>
      <c r="AG565" s="119"/>
    </row>
    <row r="566" spans="7:33" s="15" customFormat="1" x14ac:dyDescent="0.2">
      <c r="G566" s="107"/>
      <c r="M566" s="107"/>
      <c r="N566" s="107"/>
      <c r="T566" s="107"/>
      <c r="Z566" s="107"/>
      <c r="AG566" s="119"/>
    </row>
    <row r="567" spans="7:33" s="15" customFormat="1" x14ac:dyDescent="0.2">
      <c r="G567" s="107"/>
      <c r="M567" s="107"/>
      <c r="N567" s="107"/>
      <c r="T567" s="107"/>
      <c r="Z567" s="107"/>
      <c r="AG567" s="119"/>
    </row>
    <row r="568" spans="7:33" s="15" customFormat="1" x14ac:dyDescent="0.2">
      <c r="G568" s="107"/>
      <c r="M568" s="107"/>
      <c r="N568" s="107"/>
      <c r="T568" s="107"/>
      <c r="Z568" s="107"/>
      <c r="AG568" s="119"/>
    </row>
    <row r="569" spans="7:33" s="15" customFormat="1" x14ac:dyDescent="0.2">
      <c r="G569" s="107"/>
      <c r="M569" s="107"/>
      <c r="N569" s="107"/>
      <c r="T569" s="107"/>
      <c r="Z569" s="107"/>
      <c r="AG569" s="119"/>
    </row>
    <row r="570" spans="7:33" s="15" customFormat="1" x14ac:dyDescent="0.2">
      <c r="G570" s="107"/>
      <c r="M570" s="107"/>
      <c r="N570" s="107"/>
      <c r="T570" s="107"/>
      <c r="Z570" s="107"/>
      <c r="AG570" s="119"/>
    </row>
    <row r="571" spans="7:33" s="15" customFormat="1" x14ac:dyDescent="0.2">
      <c r="G571" s="107"/>
      <c r="M571" s="107"/>
      <c r="N571" s="107"/>
      <c r="T571" s="107"/>
      <c r="Z571" s="107"/>
      <c r="AG571" s="119"/>
    </row>
    <row r="572" spans="7:33" s="15" customFormat="1" x14ac:dyDescent="0.2">
      <c r="G572" s="107"/>
      <c r="M572" s="107"/>
      <c r="N572" s="107"/>
      <c r="T572" s="107"/>
      <c r="Z572" s="107"/>
      <c r="AG572" s="119"/>
    </row>
    <row r="573" spans="7:33" s="15" customFormat="1" x14ac:dyDescent="0.2">
      <c r="G573" s="107"/>
      <c r="M573" s="107"/>
      <c r="N573" s="107"/>
      <c r="T573" s="107"/>
      <c r="Z573" s="107"/>
      <c r="AG573" s="119"/>
    </row>
    <row r="574" spans="7:33" s="15" customFormat="1" x14ac:dyDescent="0.2">
      <c r="G574" s="107"/>
      <c r="M574" s="107"/>
      <c r="N574" s="107"/>
      <c r="T574" s="107"/>
      <c r="Z574" s="107"/>
      <c r="AG574" s="119"/>
    </row>
    <row r="575" spans="7:33" s="15" customFormat="1" x14ac:dyDescent="0.2">
      <c r="G575" s="107"/>
      <c r="M575" s="107"/>
      <c r="N575" s="107"/>
      <c r="T575" s="107"/>
      <c r="Z575" s="107"/>
      <c r="AG575" s="119"/>
    </row>
    <row r="576" spans="7:33" s="15" customFormat="1" x14ac:dyDescent="0.2">
      <c r="G576" s="107"/>
      <c r="M576" s="107"/>
      <c r="N576" s="107"/>
      <c r="T576" s="107"/>
      <c r="Z576" s="107"/>
      <c r="AG576" s="119"/>
    </row>
    <row r="577" spans="7:33" s="15" customFormat="1" x14ac:dyDescent="0.2">
      <c r="G577" s="107"/>
      <c r="M577" s="107"/>
      <c r="N577" s="107"/>
      <c r="T577" s="107"/>
      <c r="Z577" s="107"/>
      <c r="AG577" s="119"/>
    </row>
    <row r="578" spans="7:33" s="15" customFormat="1" x14ac:dyDescent="0.2">
      <c r="G578" s="107"/>
      <c r="M578" s="107"/>
      <c r="N578" s="107"/>
      <c r="T578" s="107"/>
      <c r="Z578" s="107"/>
      <c r="AG578" s="119"/>
    </row>
    <row r="579" spans="7:33" s="15" customFormat="1" x14ac:dyDescent="0.2">
      <c r="G579" s="107"/>
      <c r="M579" s="107"/>
      <c r="N579" s="107"/>
      <c r="T579" s="107"/>
      <c r="Z579" s="107"/>
      <c r="AG579" s="119"/>
    </row>
    <row r="580" spans="7:33" s="15" customFormat="1" x14ac:dyDescent="0.2">
      <c r="G580" s="107"/>
      <c r="M580" s="107"/>
      <c r="N580" s="107"/>
      <c r="T580" s="107"/>
      <c r="Z580" s="107"/>
      <c r="AG580" s="119"/>
    </row>
    <row r="581" spans="7:33" s="15" customFormat="1" x14ac:dyDescent="0.2">
      <c r="G581" s="107"/>
      <c r="M581" s="107"/>
      <c r="N581" s="107"/>
      <c r="T581" s="107"/>
      <c r="Z581" s="107"/>
      <c r="AG581" s="119"/>
    </row>
    <row r="582" spans="7:33" s="15" customFormat="1" x14ac:dyDescent="0.2">
      <c r="G582" s="107"/>
      <c r="M582" s="107"/>
      <c r="N582" s="107"/>
      <c r="T582" s="107"/>
      <c r="Z582" s="107"/>
      <c r="AG582" s="119"/>
    </row>
    <row r="583" spans="7:33" s="15" customFormat="1" x14ac:dyDescent="0.2">
      <c r="G583" s="107"/>
      <c r="M583" s="107"/>
      <c r="N583" s="107"/>
      <c r="T583" s="107"/>
      <c r="Z583" s="107"/>
      <c r="AG583" s="119"/>
    </row>
    <row r="584" spans="7:33" s="15" customFormat="1" x14ac:dyDescent="0.2">
      <c r="G584" s="107"/>
      <c r="M584" s="107"/>
      <c r="N584" s="107"/>
      <c r="T584" s="107"/>
      <c r="Z584" s="107"/>
      <c r="AG584" s="119"/>
    </row>
    <row r="585" spans="7:33" s="15" customFormat="1" x14ac:dyDescent="0.2">
      <c r="G585" s="107"/>
      <c r="M585" s="107"/>
      <c r="N585" s="107"/>
      <c r="T585" s="107"/>
      <c r="Z585" s="107"/>
      <c r="AG585" s="119"/>
    </row>
    <row r="586" spans="7:33" s="15" customFormat="1" x14ac:dyDescent="0.2">
      <c r="G586" s="107"/>
      <c r="M586" s="107"/>
      <c r="N586" s="107"/>
      <c r="T586" s="107"/>
      <c r="Z586" s="107"/>
      <c r="AG586" s="119"/>
    </row>
    <row r="587" spans="7:33" s="15" customFormat="1" x14ac:dyDescent="0.2">
      <c r="G587" s="107"/>
      <c r="M587" s="107"/>
      <c r="N587" s="107"/>
      <c r="T587" s="107"/>
      <c r="Z587" s="107"/>
      <c r="AG587" s="119"/>
    </row>
    <row r="588" spans="7:33" s="15" customFormat="1" x14ac:dyDescent="0.2">
      <c r="G588" s="107"/>
      <c r="M588" s="107"/>
      <c r="N588" s="107"/>
      <c r="T588" s="107"/>
      <c r="Z588" s="107"/>
      <c r="AG588" s="119"/>
    </row>
    <row r="589" spans="7:33" s="15" customFormat="1" x14ac:dyDescent="0.2">
      <c r="G589" s="107"/>
      <c r="M589" s="107"/>
      <c r="N589" s="107"/>
      <c r="T589" s="107"/>
      <c r="Z589" s="107"/>
      <c r="AG589" s="119"/>
    </row>
    <row r="590" spans="7:33" s="15" customFormat="1" x14ac:dyDescent="0.2">
      <c r="G590" s="107"/>
      <c r="M590" s="107"/>
      <c r="N590" s="107"/>
      <c r="T590" s="107"/>
      <c r="Z590" s="107"/>
      <c r="AG590" s="119"/>
    </row>
    <row r="591" spans="7:33" s="15" customFormat="1" x14ac:dyDescent="0.2">
      <c r="G591" s="107"/>
      <c r="M591" s="107"/>
      <c r="N591" s="107"/>
      <c r="T591" s="107"/>
      <c r="Z591" s="107"/>
      <c r="AG591" s="119"/>
    </row>
    <row r="592" spans="7:33" s="15" customFormat="1" x14ac:dyDescent="0.2">
      <c r="G592" s="107"/>
      <c r="M592" s="107"/>
      <c r="N592" s="107"/>
      <c r="T592" s="107"/>
      <c r="Z592" s="107"/>
      <c r="AG592" s="119"/>
    </row>
    <row r="593" spans="7:33" s="15" customFormat="1" x14ac:dyDescent="0.2">
      <c r="G593" s="107"/>
      <c r="M593" s="107"/>
      <c r="N593" s="107"/>
      <c r="T593" s="107"/>
      <c r="Z593" s="107"/>
      <c r="AG593" s="119"/>
    </row>
    <row r="594" spans="7:33" s="15" customFormat="1" x14ac:dyDescent="0.2">
      <c r="G594" s="107"/>
      <c r="M594" s="107"/>
      <c r="N594" s="107"/>
      <c r="T594" s="107"/>
      <c r="Z594" s="107"/>
      <c r="AG594" s="119"/>
    </row>
    <row r="595" spans="7:33" s="15" customFormat="1" x14ac:dyDescent="0.2">
      <c r="G595" s="107"/>
      <c r="M595" s="107"/>
      <c r="N595" s="107"/>
      <c r="T595" s="107"/>
      <c r="Z595" s="107"/>
      <c r="AG595" s="119"/>
    </row>
    <row r="596" spans="7:33" s="15" customFormat="1" x14ac:dyDescent="0.2">
      <c r="G596" s="107"/>
      <c r="M596" s="107"/>
      <c r="N596" s="107"/>
      <c r="T596" s="107"/>
      <c r="Z596" s="107"/>
      <c r="AG596" s="119"/>
    </row>
    <row r="597" spans="7:33" s="15" customFormat="1" x14ac:dyDescent="0.2">
      <c r="G597" s="107"/>
      <c r="M597" s="107"/>
      <c r="N597" s="107"/>
      <c r="T597" s="107"/>
      <c r="Z597" s="107"/>
      <c r="AG597" s="119"/>
    </row>
    <row r="598" spans="7:33" s="15" customFormat="1" x14ac:dyDescent="0.2">
      <c r="G598" s="107"/>
      <c r="M598" s="107"/>
      <c r="N598" s="107"/>
      <c r="T598" s="107"/>
      <c r="Z598" s="107"/>
      <c r="AG598" s="119"/>
    </row>
    <row r="599" spans="7:33" s="15" customFormat="1" x14ac:dyDescent="0.2">
      <c r="G599" s="107"/>
      <c r="M599" s="107"/>
      <c r="N599" s="107"/>
      <c r="T599" s="107"/>
      <c r="Z599" s="107"/>
      <c r="AG599" s="119"/>
    </row>
    <row r="600" spans="7:33" s="15" customFormat="1" x14ac:dyDescent="0.2">
      <c r="G600" s="107"/>
      <c r="M600" s="107"/>
      <c r="N600" s="107"/>
      <c r="T600" s="107"/>
      <c r="Z600" s="107"/>
      <c r="AG600" s="119"/>
    </row>
    <row r="601" spans="7:33" s="15" customFormat="1" x14ac:dyDescent="0.2">
      <c r="G601" s="107"/>
      <c r="M601" s="107"/>
      <c r="N601" s="107"/>
      <c r="T601" s="107"/>
      <c r="Z601" s="107"/>
      <c r="AG601" s="119"/>
    </row>
    <row r="602" spans="7:33" s="15" customFormat="1" x14ac:dyDescent="0.2">
      <c r="G602" s="107"/>
      <c r="M602" s="107"/>
      <c r="N602" s="107"/>
      <c r="T602" s="107"/>
      <c r="Z602" s="107"/>
      <c r="AG602" s="119"/>
    </row>
    <row r="603" spans="7:33" s="15" customFormat="1" x14ac:dyDescent="0.2">
      <c r="G603" s="107"/>
      <c r="M603" s="107"/>
      <c r="N603" s="107"/>
      <c r="T603" s="107"/>
      <c r="Z603" s="107"/>
      <c r="AG603" s="119"/>
    </row>
    <row r="604" spans="7:33" s="15" customFormat="1" x14ac:dyDescent="0.2">
      <c r="G604" s="107"/>
      <c r="M604" s="107"/>
      <c r="N604" s="107"/>
      <c r="T604" s="107"/>
      <c r="Z604" s="107"/>
      <c r="AG604" s="119"/>
    </row>
    <row r="605" spans="7:33" s="15" customFormat="1" x14ac:dyDescent="0.2">
      <c r="G605" s="107"/>
      <c r="M605" s="107"/>
      <c r="N605" s="107"/>
      <c r="T605" s="107"/>
      <c r="Z605" s="107"/>
      <c r="AG605" s="119"/>
    </row>
    <row r="606" spans="7:33" s="15" customFormat="1" x14ac:dyDescent="0.2">
      <c r="G606" s="107"/>
      <c r="M606" s="107"/>
      <c r="N606" s="107"/>
      <c r="T606" s="107"/>
      <c r="Z606" s="107"/>
      <c r="AG606" s="119"/>
    </row>
    <row r="607" spans="7:33" s="15" customFormat="1" x14ac:dyDescent="0.2">
      <c r="G607" s="107"/>
      <c r="M607" s="107"/>
      <c r="N607" s="107"/>
      <c r="T607" s="107"/>
      <c r="Z607" s="107"/>
      <c r="AG607" s="119"/>
    </row>
    <row r="608" spans="7:33" s="15" customFormat="1" x14ac:dyDescent="0.2">
      <c r="G608" s="107"/>
      <c r="M608" s="107"/>
      <c r="N608" s="107"/>
      <c r="T608" s="107"/>
      <c r="Z608" s="107"/>
      <c r="AG608" s="119"/>
    </row>
    <row r="609" spans="7:33" s="15" customFormat="1" x14ac:dyDescent="0.2">
      <c r="G609" s="107"/>
      <c r="M609" s="107"/>
      <c r="N609" s="107"/>
      <c r="T609" s="107"/>
      <c r="Z609" s="107"/>
      <c r="AG609" s="119"/>
    </row>
    <row r="610" spans="7:33" s="15" customFormat="1" x14ac:dyDescent="0.2">
      <c r="G610" s="107"/>
      <c r="M610" s="107"/>
      <c r="N610" s="107"/>
      <c r="T610" s="107"/>
      <c r="Z610" s="107"/>
      <c r="AG610" s="119"/>
    </row>
    <row r="611" spans="7:33" s="15" customFormat="1" x14ac:dyDescent="0.2">
      <c r="G611" s="107"/>
      <c r="M611" s="107"/>
      <c r="N611" s="107"/>
      <c r="T611" s="107"/>
      <c r="Z611" s="107"/>
      <c r="AG611" s="119"/>
    </row>
    <row r="612" spans="7:33" s="15" customFormat="1" x14ac:dyDescent="0.2">
      <c r="G612" s="107"/>
      <c r="M612" s="107"/>
      <c r="N612" s="107"/>
      <c r="T612" s="107"/>
      <c r="Z612" s="107"/>
      <c r="AG612" s="119"/>
    </row>
    <row r="613" spans="7:33" s="15" customFormat="1" x14ac:dyDescent="0.2">
      <c r="G613" s="107"/>
      <c r="M613" s="107"/>
      <c r="N613" s="107"/>
      <c r="T613" s="107"/>
      <c r="Z613" s="107"/>
      <c r="AG613" s="119"/>
    </row>
    <row r="614" spans="7:33" s="15" customFormat="1" x14ac:dyDescent="0.2">
      <c r="G614" s="107"/>
      <c r="M614" s="107"/>
      <c r="N614" s="107"/>
      <c r="T614" s="107"/>
      <c r="Z614" s="107"/>
      <c r="AG614" s="119"/>
    </row>
    <row r="615" spans="7:33" s="15" customFormat="1" x14ac:dyDescent="0.2">
      <c r="G615" s="107"/>
      <c r="M615" s="107"/>
      <c r="N615" s="107"/>
      <c r="T615" s="107"/>
      <c r="Z615" s="107"/>
      <c r="AG615" s="119"/>
    </row>
    <row r="616" spans="7:33" s="15" customFormat="1" x14ac:dyDescent="0.2">
      <c r="G616" s="107"/>
      <c r="M616" s="107"/>
      <c r="N616" s="107"/>
      <c r="T616" s="107"/>
      <c r="Z616" s="107"/>
      <c r="AG616" s="119"/>
    </row>
    <row r="617" spans="7:33" s="15" customFormat="1" x14ac:dyDescent="0.2">
      <c r="G617" s="107"/>
      <c r="M617" s="107"/>
      <c r="N617" s="107"/>
      <c r="T617" s="107"/>
      <c r="Z617" s="107"/>
      <c r="AG617" s="119"/>
    </row>
    <row r="618" spans="7:33" s="15" customFormat="1" x14ac:dyDescent="0.2">
      <c r="G618" s="107"/>
      <c r="M618" s="107"/>
      <c r="N618" s="107"/>
      <c r="T618" s="107"/>
      <c r="Z618" s="107"/>
      <c r="AG618" s="119"/>
    </row>
    <row r="619" spans="7:33" s="15" customFormat="1" x14ac:dyDescent="0.2">
      <c r="G619" s="107"/>
      <c r="M619" s="107"/>
      <c r="N619" s="107"/>
      <c r="T619" s="107"/>
      <c r="Z619" s="107"/>
      <c r="AG619" s="119"/>
    </row>
    <row r="620" spans="7:33" s="15" customFormat="1" x14ac:dyDescent="0.2">
      <c r="G620" s="107"/>
      <c r="M620" s="107"/>
      <c r="N620" s="107"/>
      <c r="T620" s="107"/>
      <c r="Z620" s="107"/>
      <c r="AG620" s="119"/>
    </row>
    <row r="621" spans="7:33" s="15" customFormat="1" x14ac:dyDescent="0.2">
      <c r="G621" s="107"/>
      <c r="M621" s="107"/>
      <c r="N621" s="107"/>
      <c r="T621" s="107"/>
      <c r="Z621" s="107"/>
      <c r="AG621" s="119"/>
    </row>
    <row r="622" spans="7:33" s="15" customFormat="1" x14ac:dyDescent="0.2">
      <c r="G622" s="107"/>
      <c r="M622" s="107"/>
      <c r="N622" s="107"/>
      <c r="T622" s="107"/>
      <c r="Z622" s="107"/>
      <c r="AG622" s="119"/>
    </row>
    <row r="623" spans="7:33" s="15" customFormat="1" x14ac:dyDescent="0.2">
      <c r="G623" s="107"/>
      <c r="M623" s="107"/>
      <c r="N623" s="107"/>
      <c r="T623" s="107"/>
      <c r="Z623" s="107"/>
      <c r="AG623" s="119"/>
    </row>
    <row r="624" spans="7:33" s="15" customFormat="1" x14ac:dyDescent="0.2">
      <c r="G624" s="107"/>
      <c r="M624" s="107"/>
      <c r="N624" s="107"/>
      <c r="T624" s="107"/>
      <c r="Z624" s="107"/>
      <c r="AG624" s="119"/>
    </row>
    <row r="625" spans="7:33" s="15" customFormat="1" x14ac:dyDescent="0.2">
      <c r="G625" s="107"/>
      <c r="M625" s="107"/>
      <c r="N625" s="107"/>
      <c r="T625" s="107"/>
      <c r="Z625" s="107"/>
      <c r="AG625" s="119"/>
    </row>
    <row r="626" spans="7:33" s="15" customFormat="1" x14ac:dyDescent="0.2">
      <c r="G626" s="107"/>
      <c r="M626" s="107"/>
      <c r="N626" s="107"/>
      <c r="T626" s="107"/>
      <c r="Z626" s="107"/>
      <c r="AG626" s="119"/>
    </row>
    <row r="627" spans="7:33" s="15" customFormat="1" x14ac:dyDescent="0.2">
      <c r="G627" s="107"/>
      <c r="M627" s="107"/>
      <c r="N627" s="107"/>
      <c r="T627" s="107"/>
      <c r="Z627" s="107"/>
      <c r="AG627" s="119"/>
    </row>
    <row r="628" spans="7:33" s="15" customFormat="1" x14ac:dyDescent="0.2">
      <c r="G628" s="107"/>
      <c r="M628" s="107"/>
      <c r="N628" s="107"/>
      <c r="T628" s="107"/>
      <c r="Z628" s="107"/>
      <c r="AG628" s="119"/>
    </row>
    <row r="629" spans="7:33" s="15" customFormat="1" x14ac:dyDescent="0.2">
      <c r="G629" s="107"/>
      <c r="M629" s="107"/>
      <c r="N629" s="107"/>
      <c r="T629" s="107"/>
      <c r="Z629" s="107"/>
      <c r="AG629" s="119"/>
    </row>
    <row r="630" spans="7:33" s="15" customFormat="1" x14ac:dyDescent="0.2">
      <c r="G630" s="107"/>
      <c r="M630" s="107"/>
      <c r="N630" s="107"/>
      <c r="T630" s="107"/>
      <c r="Z630" s="107"/>
      <c r="AG630" s="119"/>
    </row>
    <row r="631" spans="7:33" s="15" customFormat="1" x14ac:dyDescent="0.2">
      <c r="G631" s="107"/>
      <c r="M631" s="107"/>
      <c r="N631" s="107"/>
      <c r="T631" s="107"/>
      <c r="Z631" s="107"/>
      <c r="AG631" s="119"/>
    </row>
    <row r="632" spans="7:33" s="15" customFormat="1" x14ac:dyDescent="0.2">
      <c r="G632" s="107"/>
      <c r="M632" s="107"/>
      <c r="N632" s="107"/>
      <c r="T632" s="107"/>
      <c r="Z632" s="107"/>
      <c r="AG632" s="119"/>
    </row>
    <row r="633" spans="7:33" s="15" customFormat="1" x14ac:dyDescent="0.2">
      <c r="G633" s="107"/>
      <c r="M633" s="107"/>
      <c r="N633" s="107"/>
      <c r="T633" s="107"/>
      <c r="Z633" s="107"/>
      <c r="AG633" s="119"/>
    </row>
    <row r="634" spans="7:33" s="15" customFormat="1" x14ac:dyDescent="0.2">
      <c r="G634" s="107"/>
      <c r="M634" s="107"/>
      <c r="N634" s="107"/>
      <c r="T634" s="107"/>
      <c r="Z634" s="107"/>
      <c r="AG634" s="119"/>
    </row>
    <row r="635" spans="7:33" s="15" customFormat="1" x14ac:dyDescent="0.2">
      <c r="G635" s="107"/>
      <c r="M635" s="107"/>
      <c r="N635" s="107"/>
      <c r="T635" s="107"/>
      <c r="Z635" s="107"/>
      <c r="AG635" s="119"/>
    </row>
    <row r="636" spans="7:33" s="15" customFormat="1" x14ac:dyDescent="0.2">
      <c r="G636" s="107"/>
      <c r="M636" s="107"/>
      <c r="N636" s="107"/>
      <c r="T636" s="107"/>
      <c r="Z636" s="107"/>
      <c r="AG636" s="119"/>
    </row>
    <row r="637" spans="7:33" s="15" customFormat="1" x14ac:dyDescent="0.2">
      <c r="G637" s="107"/>
      <c r="M637" s="107"/>
      <c r="N637" s="107"/>
      <c r="T637" s="107"/>
      <c r="Z637" s="107"/>
      <c r="AG637" s="119"/>
    </row>
    <row r="638" spans="7:33" s="15" customFormat="1" x14ac:dyDescent="0.2">
      <c r="G638" s="107"/>
      <c r="M638" s="107"/>
      <c r="N638" s="107"/>
      <c r="T638" s="107"/>
      <c r="Z638" s="107"/>
      <c r="AG638" s="119"/>
    </row>
    <row r="639" spans="7:33" s="15" customFormat="1" x14ac:dyDescent="0.2">
      <c r="G639" s="107"/>
      <c r="M639" s="107"/>
      <c r="N639" s="107"/>
      <c r="T639" s="107"/>
      <c r="Z639" s="107"/>
      <c r="AG639" s="119"/>
    </row>
    <row r="640" spans="7:33" s="15" customFormat="1" x14ac:dyDescent="0.2">
      <c r="G640" s="107"/>
      <c r="M640" s="107"/>
      <c r="N640" s="107"/>
      <c r="T640" s="107"/>
      <c r="Z640" s="107"/>
      <c r="AG640" s="119"/>
    </row>
    <row r="641" spans="7:33" s="15" customFormat="1" x14ac:dyDescent="0.2">
      <c r="G641" s="107"/>
      <c r="M641" s="107"/>
      <c r="N641" s="107"/>
      <c r="T641" s="107"/>
      <c r="Z641" s="107"/>
      <c r="AG641" s="119"/>
    </row>
    <row r="642" spans="7:33" s="15" customFormat="1" x14ac:dyDescent="0.2">
      <c r="G642" s="107"/>
      <c r="M642" s="107"/>
      <c r="N642" s="107"/>
      <c r="T642" s="107"/>
      <c r="Z642" s="107"/>
      <c r="AG642" s="119"/>
    </row>
    <row r="643" spans="7:33" s="15" customFormat="1" x14ac:dyDescent="0.2">
      <c r="G643" s="107"/>
      <c r="M643" s="107"/>
      <c r="N643" s="107"/>
      <c r="T643" s="107"/>
      <c r="Z643" s="107"/>
      <c r="AG643" s="119"/>
    </row>
    <row r="644" spans="7:33" s="15" customFormat="1" x14ac:dyDescent="0.2">
      <c r="G644" s="107"/>
      <c r="M644" s="107"/>
      <c r="N644" s="107"/>
      <c r="T644" s="107"/>
      <c r="Z644" s="107"/>
      <c r="AG644" s="119"/>
    </row>
    <row r="645" spans="7:33" s="15" customFormat="1" x14ac:dyDescent="0.2">
      <c r="G645" s="107"/>
      <c r="M645" s="107"/>
      <c r="N645" s="107"/>
      <c r="T645" s="107"/>
      <c r="Z645" s="107"/>
      <c r="AG645" s="119"/>
    </row>
    <row r="646" spans="7:33" s="15" customFormat="1" x14ac:dyDescent="0.2">
      <c r="G646" s="107"/>
      <c r="M646" s="107"/>
      <c r="N646" s="107"/>
      <c r="T646" s="107"/>
      <c r="Z646" s="107"/>
      <c r="AG646" s="119"/>
    </row>
    <row r="647" spans="7:33" s="15" customFormat="1" x14ac:dyDescent="0.2">
      <c r="G647" s="107"/>
      <c r="M647" s="107"/>
      <c r="N647" s="107"/>
      <c r="T647" s="107"/>
      <c r="Z647" s="107"/>
      <c r="AG647" s="119"/>
    </row>
    <row r="648" spans="7:33" s="15" customFormat="1" x14ac:dyDescent="0.2">
      <c r="G648" s="107"/>
      <c r="M648" s="107"/>
      <c r="N648" s="107"/>
      <c r="T648" s="107"/>
      <c r="Z648" s="107"/>
      <c r="AG648" s="119"/>
    </row>
    <row r="649" spans="7:33" s="15" customFormat="1" x14ac:dyDescent="0.2">
      <c r="G649" s="107"/>
      <c r="M649" s="107"/>
      <c r="N649" s="107"/>
      <c r="T649" s="107"/>
      <c r="Z649" s="107"/>
      <c r="AG649" s="119"/>
    </row>
    <row r="650" spans="7:33" s="15" customFormat="1" x14ac:dyDescent="0.2">
      <c r="G650" s="107"/>
      <c r="M650" s="107"/>
      <c r="N650" s="107"/>
      <c r="T650" s="107"/>
      <c r="Z650" s="107"/>
      <c r="AG650" s="119"/>
    </row>
    <row r="651" spans="7:33" s="15" customFormat="1" x14ac:dyDescent="0.2">
      <c r="G651" s="107"/>
      <c r="M651" s="107"/>
      <c r="N651" s="107"/>
      <c r="T651" s="107"/>
      <c r="Z651" s="107"/>
      <c r="AG651" s="119"/>
    </row>
  </sheetData>
  <mergeCells count="78">
    <mergeCell ref="B53:B59"/>
    <mergeCell ref="C53:C59"/>
    <mergeCell ref="D53:D59"/>
    <mergeCell ref="AG4:AH4"/>
    <mergeCell ref="E5:H5"/>
    <mergeCell ref="I5:L5"/>
    <mergeCell ref="M5:P5"/>
    <mergeCell ref="Q5:T5"/>
    <mergeCell ref="U5:X5"/>
    <mergeCell ref="Y5:AB5"/>
    <mergeCell ref="AC5:AF5"/>
    <mergeCell ref="AG5:AH5"/>
    <mergeCell ref="M4:P4"/>
    <mergeCell ref="Q4:T4"/>
    <mergeCell ref="U4:X4"/>
    <mergeCell ref="U6:AH7"/>
    <mergeCell ref="T7:T12"/>
    <mergeCell ref="U8:U12"/>
    <mergeCell ref="V8:V12"/>
    <mergeCell ref="AC4:AF4"/>
    <mergeCell ref="B45:B51"/>
    <mergeCell ref="C45:C51"/>
    <mergeCell ref="D45:D51"/>
    <mergeCell ref="AH8:AH12"/>
    <mergeCell ref="W9:W12"/>
    <mergeCell ref="X9:X12"/>
    <mergeCell ref="Y9:Y12"/>
    <mergeCell ref="AF10:AF12"/>
    <mergeCell ref="AG10:AG12"/>
    <mergeCell ref="AC11:AE11"/>
    <mergeCell ref="Z8:Z12"/>
    <mergeCell ref="AA8:AA12"/>
    <mergeCell ref="AB8:AE10"/>
    <mergeCell ref="AF8:AG9"/>
    <mergeCell ref="F7:F12"/>
    <mergeCell ref="W8:X8"/>
    <mergeCell ref="A5:D5"/>
    <mergeCell ref="A6:A12"/>
    <mergeCell ref="B6:D6"/>
    <mergeCell ref="E6:S6"/>
    <mergeCell ref="B7:B12"/>
    <mergeCell ref="C7:C12"/>
    <mergeCell ref="D7:D12"/>
    <mergeCell ref="E7:E12"/>
    <mergeCell ref="H7:H12"/>
    <mergeCell ref="I7:L11"/>
    <mergeCell ref="M7:M12"/>
    <mergeCell ref="N7:N12"/>
    <mergeCell ref="O7:O12"/>
    <mergeCell ref="P7:S11"/>
    <mergeCell ref="G7:G12"/>
    <mergeCell ref="A1:AA1"/>
    <mergeCell ref="A2:AH2"/>
    <mergeCell ref="A3:D3"/>
    <mergeCell ref="A4:D4"/>
    <mergeCell ref="E3:H3"/>
    <mergeCell ref="I3:L3"/>
    <mergeCell ref="M3:P3"/>
    <mergeCell ref="Q3:T3"/>
    <mergeCell ref="U3:X3"/>
    <mergeCell ref="Y3:AB3"/>
    <mergeCell ref="AC3:AF3"/>
    <mergeCell ref="AG3:AH3"/>
    <mergeCell ref="E4:H4"/>
    <mergeCell ref="I4:L4"/>
    <mergeCell ref="Y4:AB4"/>
    <mergeCell ref="B13:B19"/>
    <mergeCell ref="C13:C19"/>
    <mergeCell ref="D13:D19"/>
    <mergeCell ref="D21:D27"/>
    <mergeCell ref="C21:C27"/>
    <mergeCell ref="B21:B27"/>
    <mergeCell ref="D29:D35"/>
    <mergeCell ref="C29:C35"/>
    <mergeCell ref="B29:B35"/>
    <mergeCell ref="D37:D43"/>
    <mergeCell ref="C37:C43"/>
    <mergeCell ref="B37:B4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4"/>
  <sheetViews>
    <sheetView showGridLines="0" zoomScale="90" zoomScaleNormal="90" workbookViewId="0">
      <selection activeCell="C8" sqref="C8:G8"/>
    </sheetView>
  </sheetViews>
  <sheetFormatPr baseColWidth="10" defaultRowHeight="14.25" x14ac:dyDescent="0.2"/>
  <cols>
    <col min="1" max="1" width="20.28515625" style="17" customWidth="1"/>
    <col min="2" max="2" width="23.28515625" style="18" customWidth="1"/>
    <col min="3" max="3" width="48.85546875" style="18" customWidth="1"/>
    <col min="4" max="4" width="11.42578125" style="16" customWidth="1"/>
    <col min="5" max="5" width="22.42578125" style="16" customWidth="1"/>
    <col min="6" max="6" width="11.42578125" style="16" hidden="1" customWidth="1"/>
    <col min="7" max="7" width="9.140625" style="16" customWidth="1"/>
    <col min="8" max="16384" width="11.42578125" style="16"/>
  </cols>
  <sheetData>
    <row r="1" spans="1:7" ht="28.5" customHeight="1" x14ac:dyDescent="0.2">
      <c r="A1" s="135" t="s">
        <v>22</v>
      </c>
      <c r="B1" s="135"/>
      <c r="C1" s="135"/>
    </row>
    <row r="2" spans="1:7" ht="66" customHeight="1" x14ac:dyDescent="0.2">
      <c r="A2" s="92" t="s">
        <v>81</v>
      </c>
      <c r="B2" s="168" t="s">
        <v>256</v>
      </c>
      <c r="C2" s="168"/>
    </row>
    <row r="3" spans="1:7" ht="15" thickBot="1" x14ac:dyDescent="0.25"/>
    <row r="4" spans="1:7" ht="17.25" thickBot="1" x14ac:dyDescent="0.25">
      <c r="A4" s="184" t="s">
        <v>255</v>
      </c>
      <c r="B4" s="185"/>
      <c r="C4" s="185"/>
      <c r="D4" s="185"/>
      <c r="E4" s="185"/>
      <c r="F4" s="185"/>
      <c r="G4" s="186"/>
    </row>
    <row r="5" spans="1:7" ht="17.25" thickBot="1" x14ac:dyDescent="0.25">
      <c r="A5" s="187" t="s">
        <v>23</v>
      </c>
      <c r="B5" s="188"/>
      <c r="C5" s="187" t="s">
        <v>24</v>
      </c>
      <c r="D5" s="189"/>
      <c r="E5" s="189"/>
      <c r="F5" s="189"/>
      <c r="G5" s="188"/>
    </row>
    <row r="6" spans="1:7" ht="27" customHeight="1" thickBot="1" x14ac:dyDescent="0.25">
      <c r="A6" s="172" t="s">
        <v>25</v>
      </c>
      <c r="B6" s="173"/>
      <c r="C6" s="172" t="s">
        <v>256</v>
      </c>
      <c r="D6" s="174"/>
      <c r="E6" s="174"/>
      <c r="F6" s="174"/>
      <c r="G6" s="173"/>
    </row>
    <row r="7" spans="1:7" ht="27" customHeight="1" x14ac:dyDescent="0.2">
      <c r="A7" s="190" t="s">
        <v>26</v>
      </c>
      <c r="B7" s="191"/>
      <c r="C7" s="169" t="s">
        <v>257</v>
      </c>
      <c r="D7" s="170"/>
      <c r="E7" s="170"/>
      <c r="F7" s="170"/>
      <c r="G7" s="171"/>
    </row>
    <row r="8" spans="1:7" ht="40.5" customHeight="1" x14ac:dyDescent="0.2">
      <c r="A8" s="192"/>
      <c r="B8" s="193"/>
      <c r="C8" s="175" t="s">
        <v>258</v>
      </c>
      <c r="D8" s="176"/>
      <c r="E8" s="176"/>
      <c r="F8" s="176"/>
      <c r="G8" s="177"/>
    </row>
    <row r="9" spans="1:7" ht="27" customHeight="1" x14ac:dyDescent="0.2">
      <c r="A9" s="192"/>
      <c r="B9" s="193"/>
      <c r="C9" s="175" t="s">
        <v>259</v>
      </c>
      <c r="D9" s="176"/>
      <c r="E9" s="176"/>
      <c r="F9" s="176"/>
      <c r="G9" s="177"/>
    </row>
    <row r="10" spans="1:7" ht="27" customHeight="1" x14ac:dyDescent="0.2">
      <c r="A10" s="192"/>
      <c r="B10" s="193"/>
      <c r="C10" s="175" t="s">
        <v>260</v>
      </c>
      <c r="D10" s="176"/>
      <c r="E10" s="176"/>
      <c r="F10" s="176"/>
      <c r="G10" s="177"/>
    </row>
    <row r="11" spans="1:7" ht="27" customHeight="1" x14ac:dyDescent="0.2">
      <c r="A11" s="192"/>
      <c r="B11" s="193"/>
      <c r="C11" s="175" t="s">
        <v>261</v>
      </c>
      <c r="D11" s="176"/>
      <c r="E11" s="176"/>
      <c r="F11" s="176"/>
      <c r="G11" s="177"/>
    </row>
    <row r="12" spans="1:7" ht="27" customHeight="1" x14ac:dyDescent="0.2">
      <c r="A12" s="192"/>
      <c r="B12" s="193"/>
      <c r="C12" s="175" t="s">
        <v>262</v>
      </c>
      <c r="D12" s="176"/>
      <c r="E12" s="176"/>
      <c r="F12" s="176"/>
      <c r="G12" s="177"/>
    </row>
    <row r="13" spans="1:7" x14ac:dyDescent="0.2">
      <c r="A13" s="192"/>
      <c r="B13" s="193"/>
      <c r="C13" s="175" t="s">
        <v>263</v>
      </c>
      <c r="D13" s="176"/>
      <c r="E13" s="176"/>
      <c r="F13" s="176"/>
      <c r="G13" s="177"/>
    </row>
    <row r="14" spans="1:7" ht="24.75" customHeight="1" thickBot="1" x14ac:dyDescent="0.25">
      <c r="A14" s="194"/>
      <c r="B14" s="195"/>
      <c r="C14" s="178" t="s">
        <v>264</v>
      </c>
      <c r="D14" s="179"/>
      <c r="E14" s="179"/>
      <c r="F14" s="179"/>
      <c r="G14" s="180"/>
    </row>
    <row r="15" spans="1:7" ht="27" customHeight="1" thickBot="1" x14ac:dyDescent="0.25">
      <c r="A15" s="196"/>
      <c r="B15" s="197"/>
      <c r="C15" s="181" t="s">
        <v>265</v>
      </c>
      <c r="D15" s="182"/>
      <c r="E15" s="182"/>
      <c r="F15" s="182"/>
      <c r="G15" s="183"/>
    </row>
    <row r="16" spans="1:7" ht="244.5" customHeight="1" thickBot="1" x14ac:dyDescent="0.25">
      <c r="A16" s="190" t="s">
        <v>27</v>
      </c>
      <c r="B16" s="191"/>
      <c r="C16" s="209" t="s">
        <v>321</v>
      </c>
      <c r="D16" s="210"/>
      <c r="E16" s="210"/>
      <c r="F16" s="210"/>
      <c r="G16" s="211"/>
    </row>
    <row r="17" spans="1:7" x14ac:dyDescent="0.2">
      <c r="A17" s="190" t="s">
        <v>28</v>
      </c>
      <c r="B17" s="191"/>
      <c r="C17" s="169" t="s">
        <v>266</v>
      </c>
      <c r="D17" s="170"/>
      <c r="E17" s="170"/>
      <c r="F17" s="170"/>
      <c r="G17" s="171"/>
    </row>
    <row r="18" spans="1:7" x14ac:dyDescent="0.2">
      <c r="A18" s="192"/>
      <c r="B18" s="193"/>
      <c r="C18" s="175" t="s">
        <v>267</v>
      </c>
      <c r="D18" s="176"/>
      <c r="E18" s="176"/>
      <c r="F18" s="176"/>
      <c r="G18" s="177"/>
    </row>
    <row r="19" spans="1:7" x14ac:dyDescent="0.2">
      <c r="A19" s="192"/>
      <c r="B19" s="193"/>
      <c r="C19" s="175" t="s">
        <v>268</v>
      </c>
      <c r="D19" s="176"/>
      <c r="E19" s="176"/>
      <c r="F19" s="176"/>
      <c r="G19" s="177"/>
    </row>
    <row r="20" spans="1:7" ht="15" thickBot="1" x14ac:dyDescent="0.25">
      <c r="A20" s="194"/>
      <c r="B20" s="195"/>
      <c r="C20" s="178" t="s">
        <v>269</v>
      </c>
      <c r="D20" s="179"/>
      <c r="E20" s="179"/>
      <c r="F20" s="179"/>
      <c r="G20" s="180"/>
    </row>
    <row r="21" spans="1:7" ht="15" thickBot="1" x14ac:dyDescent="0.25">
      <c r="A21" s="196" t="s">
        <v>29</v>
      </c>
      <c r="B21" s="197"/>
      <c r="C21" s="181" t="s">
        <v>270</v>
      </c>
      <c r="D21" s="182"/>
      <c r="E21" s="182"/>
      <c r="F21" s="182"/>
      <c r="G21" s="183"/>
    </row>
    <row r="22" spans="1:7" ht="27" customHeight="1" thickBot="1" x14ac:dyDescent="0.25">
      <c r="A22" s="196" t="s">
        <v>30</v>
      </c>
      <c r="B22" s="197"/>
      <c r="C22" s="181" t="s">
        <v>271</v>
      </c>
      <c r="D22" s="182"/>
      <c r="E22" s="182"/>
      <c r="F22" s="182"/>
      <c r="G22" s="183"/>
    </row>
    <row r="23" spans="1:7" ht="15" thickBot="1" x14ac:dyDescent="0.25">
      <c r="A23" s="212" t="s">
        <v>31</v>
      </c>
      <c r="B23" s="84" t="s">
        <v>32</v>
      </c>
      <c r="C23" s="182" t="s">
        <v>272</v>
      </c>
      <c r="D23" s="182"/>
      <c r="E23" s="182"/>
      <c r="F23" s="182"/>
      <c r="G23" s="183"/>
    </row>
    <row r="24" spans="1:7" x14ac:dyDescent="0.2">
      <c r="A24" s="213"/>
      <c r="B24" s="215" t="s">
        <v>33</v>
      </c>
      <c r="C24" s="169" t="s">
        <v>273</v>
      </c>
      <c r="D24" s="170"/>
      <c r="E24" s="170"/>
      <c r="F24" s="170"/>
      <c r="G24" s="171"/>
    </row>
    <row r="25" spans="1:7" ht="15" thickBot="1" x14ac:dyDescent="0.25">
      <c r="A25" s="214"/>
      <c r="B25" s="216"/>
      <c r="C25" s="178" t="s">
        <v>274</v>
      </c>
      <c r="D25" s="179"/>
      <c r="E25" s="179"/>
      <c r="F25" s="179"/>
      <c r="G25" s="180"/>
    </row>
    <row r="26" spans="1:7" x14ac:dyDescent="0.2">
      <c r="A26" s="190" t="s">
        <v>34</v>
      </c>
      <c r="B26" s="191"/>
      <c r="C26" s="169" t="s">
        <v>275</v>
      </c>
      <c r="D26" s="170"/>
      <c r="E26" s="170"/>
      <c r="F26" s="170"/>
      <c r="G26" s="171"/>
    </row>
    <row r="27" spans="1:7" x14ac:dyDescent="0.2">
      <c r="A27" s="192"/>
      <c r="B27" s="193"/>
      <c r="C27" s="192"/>
      <c r="D27" s="200"/>
      <c r="E27" s="200"/>
      <c r="F27" s="200"/>
      <c r="G27" s="193"/>
    </row>
    <row r="28" spans="1:7" x14ac:dyDescent="0.2">
      <c r="A28" s="192"/>
      <c r="B28" s="193"/>
      <c r="C28" s="192" t="s">
        <v>276</v>
      </c>
      <c r="D28" s="200"/>
      <c r="E28" s="200"/>
      <c r="F28" s="200"/>
      <c r="G28" s="193"/>
    </row>
    <row r="29" spans="1:7" x14ac:dyDescent="0.2">
      <c r="A29" s="192"/>
      <c r="B29" s="193"/>
      <c r="C29" s="192" t="s">
        <v>277</v>
      </c>
      <c r="D29" s="200"/>
      <c r="E29" s="200"/>
      <c r="F29" s="200"/>
      <c r="G29" s="193"/>
    </row>
    <row r="30" spans="1:7" x14ac:dyDescent="0.2">
      <c r="A30" s="192"/>
      <c r="B30" s="193"/>
      <c r="C30" s="192" t="s">
        <v>278</v>
      </c>
      <c r="D30" s="200"/>
      <c r="E30" s="200"/>
      <c r="F30" s="200"/>
      <c r="G30" s="193"/>
    </row>
    <row r="31" spans="1:7" x14ac:dyDescent="0.2">
      <c r="A31" s="192"/>
      <c r="B31" s="193"/>
      <c r="C31" s="192" t="s">
        <v>279</v>
      </c>
      <c r="D31" s="200"/>
      <c r="E31" s="200"/>
      <c r="F31" s="200"/>
      <c r="G31" s="193"/>
    </row>
    <row r="32" spans="1:7" x14ac:dyDescent="0.2">
      <c r="A32" s="192"/>
      <c r="B32" s="193"/>
      <c r="C32" s="192" t="s">
        <v>280</v>
      </c>
      <c r="D32" s="200"/>
      <c r="E32" s="200"/>
      <c r="F32" s="200"/>
      <c r="G32" s="193"/>
    </row>
    <row r="33" spans="1:7" x14ac:dyDescent="0.2">
      <c r="A33" s="192"/>
      <c r="B33" s="193"/>
      <c r="C33" s="192" t="s">
        <v>281</v>
      </c>
      <c r="D33" s="200"/>
      <c r="E33" s="200"/>
      <c r="F33" s="200"/>
      <c r="G33" s="193"/>
    </row>
    <row r="34" spans="1:7" ht="15" thickBot="1" x14ac:dyDescent="0.25">
      <c r="A34" s="194"/>
      <c r="B34" s="195"/>
      <c r="C34" s="194" t="s">
        <v>282</v>
      </c>
      <c r="D34" s="201"/>
      <c r="E34" s="201"/>
      <c r="F34" s="201"/>
      <c r="G34" s="195"/>
    </row>
    <row r="35" spans="1:7" ht="15" thickBot="1" x14ac:dyDescent="0.25">
      <c r="A35" s="190" t="s">
        <v>35</v>
      </c>
      <c r="B35" s="191"/>
      <c r="C35" s="181" t="s">
        <v>283</v>
      </c>
      <c r="D35" s="182"/>
      <c r="E35" s="182"/>
      <c r="F35" s="182"/>
      <c r="G35" s="183"/>
    </row>
    <row r="36" spans="1:7" ht="15.75" thickBot="1" x14ac:dyDescent="0.3">
      <c r="A36" s="192"/>
      <c r="B36" s="193"/>
      <c r="C36" s="202" t="s">
        <v>284</v>
      </c>
      <c r="D36" s="204" t="s">
        <v>285</v>
      </c>
      <c r="E36" s="205"/>
      <c r="F36" s="205"/>
      <c r="G36" s="206"/>
    </row>
    <row r="37" spans="1:7" ht="15.75" thickBot="1" x14ac:dyDescent="0.3">
      <c r="A37" s="192"/>
      <c r="B37" s="193"/>
      <c r="C37" s="203"/>
      <c r="D37" s="85">
        <v>2023</v>
      </c>
      <c r="E37" s="85">
        <v>2024</v>
      </c>
      <c r="F37" s="85">
        <v>2025</v>
      </c>
      <c r="G37" s="85">
        <v>2026</v>
      </c>
    </row>
    <row r="38" spans="1:7" ht="15" thickBot="1" x14ac:dyDescent="0.25">
      <c r="A38" s="192"/>
      <c r="B38" s="193"/>
      <c r="C38" s="87" t="s">
        <v>286</v>
      </c>
      <c r="D38" s="86">
        <v>23.042000000000002</v>
      </c>
      <c r="E38" s="86">
        <v>23.042000000000002</v>
      </c>
      <c r="F38" s="86">
        <v>23.042000000000002</v>
      </c>
      <c r="G38" s="86">
        <v>23.042000000000002</v>
      </c>
    </row>
    <row r="39" spans="1:7" ht="15" thickBot="1" x14ac:dyDescent="0.25">
      <c r="A39" s="192"/>
      <c r="B39" s="193"/>
      <c r="C39" s="87" t="s">
        <v>287</v>
      </c>
      <c r="D39" s="86">
        <v>7.1180000000000003</v>
      </c>
      <c r="E39" s="86">
        <v>7.1180000000000003</v>
      </c>
      <c r="F39" s="86">
        <v>7.1180000000000003</v>
      </c>
      <c r="G39" s="86">
        <v>7.1180000000000003</v>
      </c>
    </row>
    <row r="40" spans="1:7" ht="15" thickBot="1" x14ac:dyDescent="0.25">
      <c r="A40" s="192"/>
      <c r="B40" s="193"/>
      <c r="C40" s="87" t="s">
        <v>288</v>
      </c>
      <c r="D40" s="86">
        <v>7.3440000000000003</v>
      </c>
      <c r="E40" s="86">
        <v>7.3440000000000003</v>
      </c>
      <c r="F40" s="86">
        <v>7.3440000000000003</v>
      </c>
      <c r="G40" s="86">
        <v>7.3440000000000003</v>
      </c>
    </row>
    <row r="41" spans="1:7" ht="15" thickBot="1" x14ac:dyDescent="0.25">
      <c r="A41" s="192"/>
      <c r="B41" s="193"/>
      <c r="C41" s="87" t="s">
        <v>289</v>
      </c>
      <c r="D41" s="86">
        <v>7.8440000000000003</v>
      </c>
      <c r="E41" s="86">
        <v>7.8440000000000003</v>
      </c>
      <c r="F41" s="86">
        <v>7.8440000000000003</v>
      </c>
      <c r="G41" s="86">
        <v>7.8440000000000003</v>
      </c>
    </row>
    <row r="42" spans="1:7" ht="15" thickBot="1" x14ac:dyDescent="0.25">
      <c r="A42" s="192"/>
      <c r="B42" s="193"/>
      <c r="C42" s="87" t="s">
        <v>290</v>
      </c>
      <c r="D42" s="86">
        <v>6.8</v>
      </c>
      <c r="E42" s="86">
        <v>6.8</v>
      </c>
      <c r="F42" s="86">
        <v>6.8</v>
      </c>
      <c r="G42" s="86">
        <v>6.8</v>
      </c>
    </row>
    <row r="43" spans="1:7" ht="15" thickBot="1" x14ac:dyDescent="0.25">
      <c r="A43" s="192"/>
      <c r="B43" s="193"/>
      <c r="C43" s="87" t="s">
        <v>291</v>
      </c>
      <c r="D43" s="86">
        <v>7.8520000000000003</v>
      </c>
      <c r="E43" s="86">
        <v>7.8520000000000003</v>
      </c>
      <c r="F43" s="86">
        <v>7.8520000000000003</v>
      </c>
      <c r="G43" s="86">
        <v>7.8520000000000003</v>
      </c>
    </row>
    <row r="44" spans="1:7" ht="15" thickBot="1" x14ac:dyDescent="0.25">
      <c r="A44" s="194"/>
      <c r="B44" s="195"/>
      <c r="C44" s="87" t="s">
        <v>292</v>
      </c>
      <c r="D44" s="86">
        <v>60</v>
      </c>
      <c r="E44" s="86">
        <v>60</v>
      </c>
      <c r="F44" s="86">
        <v>60</v>
      </c>
      <c r="G44" s="86">
        <v>60</v>
      </c>
    </row>
    <row r="45" spans="1:7" ht="15" thickBot="1" x14ac:dyDescent="0.25">
      <c r="A45" s="196" t="s">
        <v>293</v>
      </c>
      <c r="B45" s="197"/>
      <c r="C45" s="181" t="s">
        <v>294</v>
      </c>
      <c r="D45" s="182"/>
      <c r="E45" s="182"/>
      <c r="F45" s="182"/>
      <c r="G45" s="183"/>
    </row>
    <row r="46" spans="1:7" ht="15" thickBot="1" x14ac:dyDescent="0.25">
      <c r="A46" s="198" t="s">
        <v>36</v>
      </c>
      <c r="B46" s="199"/>
      <c r="C46" s="181" t="s">
        <v>295</v>
      </c>
      <c r="D46" s="182"/>
      <c r="E46" s="182"/>
      <c r="F46" s="182"/>
      <c r="G46" s="183"/>
    </row>
    <row r="47" spans="1:7" x14ac:dyDescent="0.2">
      <c r="A47" s="190" t="s">
        <v>37</v>
      </c>
      <c r="B47" s="191"/>
      <c r="C47" s="169" t="s">
        <v>296</v>
      </c>
      <c r="D47" s="170"/>
      <c r="E47" s="170"/>
      <c r="F47" s="170"/>
      <c r="G47" s="171"/>
    </row>
    <row r="48" spans="1:7" x14ac:dyDescent="0.2">
      <c r="A48" s="192"/>
      <c r="B48" s="193"/>
      <c r="C48" s="175" t="s">
        <v>297</v>
      </c>
      <c r="D48" s="176"/>
      <c r="E48" s="176"/>
      <c r="F48" s="176"/>
      <c r="G48" s="177"/>
    </row>
    <row r="49" spans="1:7" ht="15" thickBot="1" x14ac:dyDescent="0.25">
      <c r="A49" s="194"/>
      <c r="B49" s="195"/>
      <c r="C49" s="178" t="s">
        <v>298</v>
      </c>
      <c r="D49" s="179"/>
      <c r="E49" s="179"/>
      <c r="F49" s="179"/>
      <c r="G49" s="180"/>
    </row>
    <row r="50" spans="1:7" ht="15" thickBot="1" x14ac:dyDescent="0.25">
      <c r="A50" s="196" t="s">
        <v>38</v>
      </c>
      <c r="B50" s="197"/>
      <c r="C50" s="181" t="s">
        <v>299</v>
      </c>
      <c r="D50" s="182"/>
      <c r="E50" s="182"/>
      <c r="F50" s="182"/>
      <c r="G50" s="183"/>
    </row>
    <row r="51" spans="1:7" ht="15" thickBot="1" x14ac:dyDescent="0.25">
      <c r="A51" s="196" t="s">
        <v>300</v>
      </c>
      <c r="B51" s="197"/>
      <c r="C51" s="196" t="s">
        <v>301</v>
      </c>
      <c r="D51" s="207"/>
      <c r="E51" s="207"/>
      <c r="F51" s="207"/>
      <c r="G51" s="197"/>
    </row>
    <row r="52" spans="1:7" x14ac:dyDescent="0.2">
      <c r="A52" s="190" t="s">
        <v>302</v>
      </c>
      <c r="B52" s="191"/>
      <c r="C52" s="169" t="s">
        <v>303</v>
      </c>
      <c r="D52" s="170"/>
      <c r="E52" s="170"/>
      <c r="F52" s="170"/>
      <c r="G52" s="171"/>
    </row>
    <row r="53" spans="1:7" ht="15" thickBot="1" x14ac:dyDescent="0.25">
      <c r="A53" s="194"/>
      <c r="B53" s="195"/>
      <c r="C53" s="194" t="s">
        <v>304</v>
      </c>
      <c r="D53" s="201"/>
      <c r="E53" s="201"/>
      <c r="F53" s="201"/>
      <c r="G53" s="195"/>
    </row>
    <row r="54" spans="1:7" ht="15" thickBot="1" x14ac:dyDescent="0.25">
      <c r="A54" s="196" t="s">
        <v>305</v>
      </c>
      <c r="B54" s="197"/>
      <c r="C54" s="181" t="s">
        <v>306</v>
      </c>
      <c r="D54" s="182"/>
      <c r="E54" s="182"/>
      <c r="F54" s="182"/>
      <c r="G54" s="183"/>
    </row>
    <row r="55" spans="1:7" x14ac:dyDescent="0.2">
      <c r="A55" s="190" t="s">
        <v>307</v>
      </c>
      <c r="B55" s="191"/>
      <c r="C55" s="190" t="s">
        <v>308</v>
      </c>
      <c r="D55" s="208"/>
      <c r="E55" s="208"/>
      <c r="F55" s="208"/>
      <c r="G55" s="191"/>
    </row>
    <row r="56" spans="1:7" x14ac:dyDescent="0.2">
      <c r="A56" s="192"/>
      <c r="B56" s="193"/>
      <c r="C56" s="192" t="s">
        <v>309</v>
      </c>
      <c r="D56" s="200"/>
      <c r="E56" s="200"/>
      <c r="F56" s="200"/>
      <c r="G56" s="193"/>
    </row>
    <row r="57" spans="1:7" x14ac:dyDescent="0.2">
      <c r="A57" s="192"/>
      <c r="B57" s="193"/>
      <c r="C57" s="192" t="s">
        <v>310</v>
      </c>
      <c r="D57" s="200"/>
      <c r="E57" s="200"/>
      <c r="F57" s="200"/>
      <c r="G57" s="193"/>
    </row>
    <row r="58" spans="1:7" x14ac:dyDescent="0.2">
      <c r="A58" s="192"/>
      <c r="B58" s="193"/>
      <c r="C58" s="192" t="s">
        <v>311</v>
      </c>
      <c r="D58" s="200"/>
      <c r="E58" s="200"/>
      <c r="F58" s="200"/>
      <c r="G58" s="193"/>
    </row>
    <row r="59" spans="1:7" x14ac:dyDescent="0.2">
      <c r="A59" s="192"/>
      <c r="B59" s="193"/>
      <c r="C59" s="192" t="s">
        <v>312</v>
      </c>
      <c r="D59" s="200"/>
      <c r="E59" s="200"/>
      <c r="F59" s="200"/>
      <c r="G59" s="193"/>
    </row>
    <row r="60" spans="1:7" ht="15" thickBot="1" x14ac:dyDescent="0.25">
      <c r="A60" s="194"/>
      <c r="B60" s="195"/>
      <c r="C60" s="194" t="s">
        <v>313</v>
      </c>
      <c r="D60" s="201"/>
      <c r="E60" s="201"/>
      <c r="F60" s="201"/>
      <c r="G60" s="195"/>
    </row>
    <row r="61" spans="1:7" ht="27" customHeight="1" x14ac:dyDescent="0.2">
      <c r="A61" s="190" t="s">
        <v>39</v>
      </c>
      <c r="B61" s="191"/>
      <c r="C61" s="190" t="s">
        <v>314</v>
      </c>
      <c r="D61" s="208"/>
      <c r="E61" s="208"/>
      <c r="F61" s="208"/>
      <c r="G61" s="191"/>
    </row>
    <row r="62" spans="1:7" ht="40.5" customHeight="1" x14ac:dyDescent="0.2">
      <c r="A62" s="192"/>
      <c r="B62" s="193"/>
      <c r="C62" s="192" t="s">
        <v>315</v>
      </c>
      <c r="D62" s="200"/>
      <c r="E62" s="200"/>
      <c r="F62" s="200"/>
      <c r="G62" s="193"/>
    </row>
    <row r="63" spans="1:7" x14ac:dyDescent="0.2">
      <c r="A63" s="192"/>
      <c r="B63" s="193"/>
      <c r="C63" s="192" t="s">
        <v>316</v>
      </c>
      <c r="D63" s="200"/>
      <c r="E63" s="200"/>
      <c r="F63" s="200"/>
      <c r="G63" s="193"/>
    </row>
    <row r="64" spans="1:7" x14ac:dyDescent="0.2">
      <c r="A64" s="192"/>
      <c r="B64" s="193"/>
      <c r="C64" s="192"/>
      <c r="D64" s="200"/>
      <c r="E64" s="200"/>
      <c r="F64" s="200"/>
      <c r="G64" s="193"/>
    </row>
    <row r="65" spans="1:7" ht="40.5" customHeight="1" x14ac:dyDescent="0.2">
      <c r="A65" s="192"/>
      <c r="B65" s="193"/>
      <c r="C65" s="192" t="s">
        <v>317</v>
      </c>
      <c r="D65" s="200"/>
      <c r="E65" s="200"/>
      <c r="F65" s="200"/>
      <c r="G65" s="193"/>
    </row>
    <row r="66" spans="1:7" ht="40.5" customHeight="1" thickBot="1" x14ac:dyDescent="0.25">
      <c r="A66" s="194"/>
      <c r="B66" s="195"/>
      <c r="C66" s="194" t="s">
        <v>318</v>
      </c>
      <c r="D66" s="201"/>
      <c r="E66" s="201"/>
      <c r="F66" s="201"/>
      <c r="G66" s="195"/>
    </row>
    <row r="67" spans="1:7" ht="15" thickBot="1" x14ac:dyDescent="0.25">
      <c r="A67" s="196" t="s">
        <v>319</v>
      </c>
      <c r="B67" s="207"/>
      <c r="C67" s="207"/>
      <c r="D67" s="207"/>
      <c r="E67" s="207"/>
      <c r="F67" s="207"/>
      <c r="G67" s="197"/>
    </row>
    <row r="69" spans="1:7" ht="27.75" x14ac:dyDescent="0.2">
      <c r="A69" s="135" t="s">
        <v>22</v>
      </c>
      <c r="B69" s="135"/>
      <c r="C69" s="135"/>
    </row>
    <row r="70" spans="1:7" ht="58.5" customHeight="1" x14ac:dyDescent="0.2">
      <c r="A70" s="92" t="s">
        <v>81</v>
      </c>
      <c r="B70" s="168" t="s">
        <v>323</v>
      </c>
      <c r="C70" s="168"/>
    </row>
    <row r="71" spans="1:7" ht="15" thickBot="1" x14ac:dyDescent="0.25"/>
    <row r="72" spans="1:7" ht="17.25" thickBot="1" x14ac:dyDescent="0.25">
      <c r="A72" s="184" t="s">
        <v>322</v>
      </c>
      <c r="B72" s="185"/>
      <c r="C72" s="185"/>
      <c r="D72" s="185"/>
      <c r="E72" s="185"/>
      <c r="F72" s="185"/>
      <c r="G72" s="186"/>
    </row>
    <row r="73" spans="1:7" ht="17.25" thickBot="1" x14ac:dyDescent="0.25">
      <c r="A73" s="187" t="s">
        <v>23</v>
      </c>
      <c r="B73" s="188"/>
      <c r="C73" s="187" t="s">
        <v>24</v>
      </c>
      <c r="D73" s="189"/>
      <c r="E73" s="189"/>
      <c r="F73" s="189"/>
      <c r="G73" s="188"/>
    </row>
    <row r="74" spans="1:7" ht="27" customHeight="1" thickBot="1" x14ac:dyDescent="0.25">
      <c r="A74" s="172" t="s">
        <v>25</v>
      </c>
      <c r="B74" s="173"/>
      <c r="C74" s="172" t="s">
        <v>323</v>
      </c>
      <c r="D74" s="174"/>
      <c r="E74" s="174"/>
      <c r="F74" s="174"/>
      <c r="G74" s="173"/>
    </row>
    <row r="75" spans="1:7" ht="27" customHeight="1" x14ac:dyDescent="0.2">
      <c r="A75" s="190" t="s">
        <v>26</v>
      </c>
      <c r="B75" s="191"/>
      <c r="C75" s="169" t="s">
        <v>324</v>
      </c>
      <c r="D75" s="170"/>
      <c r="E75" s="170"/>
      <c r="F75" s="170"/>
      <c r="G75" s="171"/>
    </row>
    <row r="76" spans="1:7" ht="40.5" customHeight="1" x14ac:dyDescent="0.2">
      <c r="A76" s="192"/>
      <c r="B76" s="193"/>
      <c r="C76" s="175" t="s">
        <v>325</v>
      </c>
      <c r="D76" s="176"/>
      <c r="E76" s="176"/>
      <c r="F76" s="176"/>
      <c r="G76" s="177"/>
    </row>
    <row r="77" spans="1:7" ht="27" customHeight="1" x14ac:dyDescent="0.2">
      <c r="A77" s="192"/>
      <c r="B77" s="193"/>
      <c r="C77" s="175" t="s">
        <v>259</v>
      </c>
      <c r="D77" s="176"/>
      <c r="E77" s="176"/>
      <c r="F77" s="176"/>
      <c r="G77" s="177"/>
    </row>
    <row r="78" spans="1:7" ht="27" customHeight="1" x14ac:dyDescent="0.2">
      <c r="A78" s="192"/>
      <c r="B78" s="193"/>
      <c r="C78" s="175" t="s">
        <v>326</v>
      </c>
      <c r="D78" s="176"/>
      <c r="E78" s="176"/>
      <c r="F78" s="176"/>
      <c r="G78" s="177"/>
    </row>
    <row r="79" spans="1:7" ht="27" customHeight="1" x14ac:dyDescent="0.2">
      <c r="A79" s="192"/>
      <c r="B79" s="193"/>
      <c r="C79" s="175" t="s">
        <v>327</v>
      </c>
      <c r="D79" s="176"/>
      <c r="E79" s="176"/>
      <c r="F79" s="176"/>
      <c r="G79" s="177"/>
    </row>
    <row r="80" spans="1:7" ht="40.5" customHeight="1" x14ac:dyDescent="0.2">
      <c r="A80" s="192"/>
      <c r="B80" s="193"/>
      <c r="C80" s="175" t="s">
        <v>328</v>
      </c>
      <c r="D80" s="176"/>
      <c r="E80" s="176"/>
      <c r="F80" s="176"/>
      <c r="G80" s="177"/>
    </row>
    <row r="81" spans="1:7" ht="27" customHeight="1" x14ac:dyDescent="0.2">
      <c r="A81" s="192"/>
      <c r="B81" s="193"/>
      <c r="C81" s="175" t="s">
        <v>329</v>
      </c>
      <c r="D81" s="176"/>
      <c r="E81" s="176"/>
      <c r="F81" s="176"/>
      <c r="G81" s="177"/>
    </row>
    <row r="82" spans="1:7" ht="27" customHeight="1" x14ac:dyDescent="0.2">
      <c r="A82" s="192"/>
      <c r="B82" s="193"/>
      <c r="C82" s="175" t="s">
        <v>261</v>
      </c>
      <c r="D82" s="176"/>
      <c r="E82" s="176"/>
      <c r="F82" s="176"/>
      <c r="G82" s="177"/>
    </row>
    <row r="83" spans="1:7" ht="27" customHeight="1" thickBot="1" x14ac:dyDescent="0.25">
      <c r="A83" s="194"/>
      <c r="B83" s="195"/>
      <c r="C83" s="178" t="s">
        <v>330</v>
      </c>
      <c r="D83" s="179"/>
      <c r="E83" s="179"/>
      <c r="F83" s="179"/>
      <c r="G83" s="180"/>
    </row>
    <row r="84" spans="1:7" ht="249" customHeight="1" thickBot="1" x14ac:dyDescent="0.25">
      <c r="A84" s="190" t="s">
        <v>27</v>
      </c>
      <c r="B84" s="191"/>
      <c r="C84" s="209" t="s">
        <v>357</v>
      </c>
      <c r="D84" s="210"/>
      <c r="E84" s="210"/>
      <c r="F84" s="210"/>
      <c r="G84" s="211"/>
    </row>
    <row r="85" spans="1:7" x14ac:dyDescent="0.2">
      <c r="A85" s="190" t="s">
        <v>28</v>
      </c>
      <c r="B85" s="191"/>
      <c r="C85" s="169" t="s">
        <v>331</v>
      </c>
      <c r="D85" s="170"/>
      <c r="E85" s="170"/>
      <c r="F85" s="170"/>
      <c r="G85" s="171"/>
    </row>
    <row r="86" spans="1:7" x14ac:dyDescent="0.2">
      <c r="A86" s="192"/>
      <c r="B86" s="193"/>
      <c r="C86" s="175" t="s">
        <v>332</v>
      </c>
      <c r="D86" s="176"/>
      <c r="E86" s="176"/>
      <c r="F86" s="176"/>
      <c r="G86" s="177"/>
    </row>
    <row r="87" spans="1:7" ht="15" thickBot="1" x14ac:dyDescent="0.25">
      <c r="A87" s="194"/>
      <c r="B87" s="195"/>
      <c r="C87" s="178" t="s">
        <v>269</v>
      </c>
      <c r="D87" s="179"/>
      <c r="E87" s="179"/>
      <c r="F87" s="179"/>
      <c r="G87" s="180"/>
    </row>
    <row r="88" spans="1:7" ht="15" thickBot="1" x14ac:dyDescent="0.25">
      <c r="A88" s="196" t="s">
        <v>29</v>
      </c>
      <c r="B88" s="197"/>
      <c r="C88" s="181" t="s">
        <v>270</v>
      </c>
      <c r="D88" s="182"/>
      <c r="E88" s="182"/>
      <c r="F88" s="182"/>
      <c r="G88" s="183"/>
    </row>
    <row r="89" spans="1:7" ht="15" thickBot="1" x14ac:dyDescent="0.25">
      <c r="A89" s="196" t="s">
        <v>30</v>
      </c>
      <c r="B89" s="197"/>
      <c r="C89" s="181" t="s">
        <v>333</v>
      </c>
      <c r="D89" s="182"/>
      <c r="E89" s="182"/>
      <c r="F89" s="182"/>
      <c r="G89" s="183"/>
    </row>
    <row r="90" spans="1:7" ht="15" thickBot="1" x14ac:dyDescent="0.25">
      <c r="A90" s="212" t="s">
        <v>31</v>
      </c>
      <c r="B90" s="84" t="s">
        <v>32</v>
      </c>
      <c r="C90" s="182" t="s">
        <v>272</v>
      </c>
      <c r="D90" s="182"/>
      <c r="E90" s="182"/>
      <c r="F90" s="182"/>
      <c r="G90" s="183"/>
    </row>
    <row r="91" spans="1:7" x14ac:dyDescent="0.2">
      <c r="A91" s="213"/>
      <c r="B91" s="215" t="s">
        <v>33</v>
      </c>
      <c r="C91" s="169" t="s">
        <v>334</v>
      </c>
      <c r="D91" s="170"/>
      <c r="E91" s="170"/>
      <c r="F91" s="170"/>
      <c r="G91" s="171"/>
    </row>
    <row r="92" spans="1:7" ht="15" thickBot="1" x14ac:dyDescent="0.25">
      <c r="A92" s="214"/>
      <c r="B92" s="216"/>
      <c r="C92" s="178" t="s">
        <v>274</v>
      </c>
      <c r="D92" s="179"/>
      <c r="E92" s="179"/>
      <c r="F92" s="179"/>
      <c r="G92" s="180"/>
    </row>
    <row r="93" spans="1:7" x14ac:dyDescent="0.2">
      <c r="A93" s="190" t="s">
        <v>34</v>
      </c>
      <c r="B93" s="191"/>
      <c r="C93" s="217">
        <v>1.4036402314814813</v>
      </c>
      <c r="D93" s="218"/>
      <c r="E93" s="218"/>
      <c r="F93" s="218"/>
      <c r="G93" s="219"/>
    </row>
    <row r="94" spans="1:7" x14ac:dyDescent="0.2">
      <c r="A94" s="192"/>
      <c r="B94" s="193"/>
      <c r="C94" s="192" t="s">
        <v>276</v>
      </c>
      <c r="D94" s="200"/>
      <c r="E94" s="200"/>
      <c r="F94" s="200"/>
      <c r="G94" s="193"/>
    </row>
    <row r="95" spans="1:7" x14ac:dyDescent="0.2">
      <c r="A95" s="192"/>
      <c r="B95" s="193"/>
      <c r="C95" s="192" t="s">
        <v>335</v>
      </c>
      <c r="D95" s="200"/>
      <c r="E95" s="200"/>
      <c r="F95" s="200"/>
      <c r="G95" s="193"/>
    </row>
    <row r="96" spans="1:7" x14ac:dyDescent="0.2">
      <c r="A96" s="192"/>
      <c r="B96" s="193"/>
      <c r="C96" s="192" t="s">
        <v>336</v>
      </c>
      <c r="D96" s="200"/>
      <c r="E96" s="200"/>
      <c r="F96" s="200"/>
      <c r="G96" s="193"/>
    </row>
    <row r="97" spans="1:7" x14ac:dyDescent="0.2">
      <c r="A97" s="192"/>
      <c r="B97" s="193"/>
      <c r="C97" s="192" t="s">
        <v>337</v>
      </c>
      <c r="D97" s="200"/>
      <c r="E97" s="200"/>
      <c r="F97" s="200"/>
      <c r="G97" s="193"/>
    </row>
    <row r="98" spans="1:7" x14ac:dyDescent="0.2">
      <c r="A98" s="192"/>
      <c r="B98" s="193"/>
      <c r="C98" s="192" t="s">
        <v>338</v>
      </c>
      <c r="D98" s="200"/>
      <c r="E98" s="200"/>
      <c r="F98" s="200"/>
      <c r="G98" s="193"/>
    </row>
    <row r="99" spans="1:7" x14ac:dyDescent="0.2">
      <c r="A99" s="192"/>
      <c r="B99" s="193"/>
      <c r="C99" s="192" t="s">
        <v>339</v>
      </c>
      <c r="D99" s="200"/>
      <c r="E99" s="200"/>
      <c r="F99" s="200"/>
      <c r="G99" s="193"/>
    </row>
    <row r="100" spans="1:7" ht="15" thickBot="1" x14ac:dyDescent="0.25">
      <c r="A100" s="194"/>
      <c r="B100" s="195"/>
      <c r="C100" s="194" t="s">
        <v>340</v>
      </c>
      <c r="D100" s="201"/>
      <c r="E100" s="201"/>
      <c r="F100" s="201"/>
      <c r="G100" s="195"/>
    </row>
    <row r="101" spans="1:7" ht="15" thickBot="1" x14ac:dyDescent="0.25">
      <c r="A101" s="190" t="s">
        <v>35</v>
      </c>
      <c r="B101" s="191"/>
      <c r="C101" s="181" t="s">
        <v>341</v>
      </c>
      <c r="D101" s="182"/>
      <c r="E101" s="182"/>
      <c r="F101" s="182"/>
      <c r="G101" s="183"/>
    </row>
    <row r="102" spans="1:7" ht="15" thickBot="1" x14ac:dyDescent="0.25">
      <c r="A102" s="192"/>
      <c r="B102" s="193"/>
      <c r="C102" s="202" t="s">
        <v>284</v>
      </c>
      <c r="D102" s="220" t="s">
        <v>285</v>
      </c>
      <c r="E102" s="221"/>
      <c r="F102" s="221"/>
      <c r="G102" s="222"/>
    </row>
    <row r="103" spans="1:7" ht="15" thickBot="1" x14ac:dyDescent="0.25">
      <c r="A103" s="192"/>
      <c r="B103" s="193"/>
      <c r="C103" s="203"/>
      <c r="D103" s="90">
        <v>2023</v>
      </c>
      <c r="E103" s="90">
        <v>2024</v>
      </c>
      <c r="F103" s="90">
        <v>2025</v>
      </c>
      <c r="G103" s="90">
        <v>2026</v>
      </c>
    </row>
    <row r="104" spans="1:7" ht="15" thickBot="1" x14ac:dyDescent="0.25">
      <c r="A104" s="192"/>
      <c r="B104" s="193"/>
      <c r="C104" s="87" t="s">
        <v>286</v>
      </c>
      <c r="D104" s="86">
        <v>3.1150000000000002</v>
      </c>
      <c r="E104" s="86">
        <v>6.23</v>
      </c>
      <c r="F104" s="86">
        <v>9.3450000000000006</v>
      </c>
      <c r="G104" s="86">
        <v>12.46</v>
      </c>
    </row>
    <row r="105" spans="1:7" ht="15" thickBot="1" x14ac:dyDescent="0.25">
      <c r="A105" s="192"/>
      <c r="B105" s="193"/>
      <c r="C105" s="87" t="s">
        <v>287</v>
      </c>
      <c r="D105" s="86">
        <v>651</v>
      </c>
      <c r="E105" s="86">
        <v>1.302</v>
      </c>
      <c r="F105" s="86">
        <v>1.9530000000000001</v>
      </c>
      <c r="G105" s="86">
        <v>2.6040000000000001</v>
      </c>
    </row>
    <row r="106" spans="1:7" ht="15" thickBot="1" x14ac:dyDescent="0.25">
      <c r="A106" s="192"/>
      <c r="B106" s="193"/>
      <c r="C106" s="87" t="s">
        <v>288</v>
      </c>
      <c r="D106" s="86">
        <v>637</v>
      </c>
      <c r="E106" s="86">
        <v>1.274</v>
      </c>
      <c r="F106" s="86">
        <v>1.911</v>
      </c>
      <c r="G106" s="86">
        <v>2.548</v>
      </c>
    </row>
    <row r="107" spans="1:7" ht="15" thickBot="1" x14ac:dyDescent="0.25">
      <c r="A107" s="192"/>
      <c r="B107" s="193"/>
      <c r="C107" s="87" t="s">
        <v>289</v>
      </c>
      <c r="D107" s="86">
        <v>959</v>
      </c>
      <c r="E107" s="86">
        <v>1.9179999999999999</v>
      </c>
      <c r="F107" s="86">
        <v>2.8769999999999998</v>
      </c>
      <c r="G107" s="86">
        <v>3.8359999999999999</v>
      </c>
    </row>
    <row r="108" spans="1:7" ht="15" thickBot="1" x14ac:dyDescent="0.25">
      <c r="A108" s="192"/>
      <c r="B108" s="193"/>
      <c r="C108" s="87" t="s">
        <v>290</v>
      </c>
      <c r="D108" s="86">
        <v>805</v>
      </c>
      <c r="E108" s="86">
        <v>1.61</v>
      </c>
      <c r="F108" s="86">
        <v>2.415</v>
      </c>
      <c r="G108" s="86">
        <v>3.22</v>
      </c>
    </row>
    <row r="109" spans="1:7" ht="15" thickBot="1" x14ac:dyDescent="0.25">
      <c r="A109" s="192"/>
      <c r="B109" s="193"/>
      <c r="C109" s="87" t="s">
        <v>291</v>
      </c>
      <c r="D109" s="86">
        <v>833</v>
      </c>
      <c r="E109" s="86">
        <v>1.6659999999999999</v>
      </c>
      <c r="F109" s="86">
        <v>2.4990000000000001</v>
      </c>
      <c r="G109" s="86">
        <v>3.3319999999999999</v>
      </c>
    </row>
    <row r="110" spans="1:7" ht="15" thickBot="1" x14ac:dyDescent="0.25">
      <c r="A110" s="194"/>
      <c r="B110" s="195"/>
      <c r="C110" s="87" t="s">
        <v>292</v>
      </c>
      <c r="D110" s="86">
        <v>7</v>
      </c>
      <c r="E110" s="86">
        <v>14</v>
      </c>
      <c r="F110" s="86">
        <v>21</v>
      </c>
      <c r="G110" s="86">
        <v>28</v>
      </c>
    </row>
    <row r="111" spans="1:7" ht="15" thickBot="1" x14ac:dyDescent="0.25">
      <c r="A111" s="196" t="s">
        <v>293</v>
      </c>
      <c r="B111" s="197"/>
      <c r="C111" s="181" t="s">
        <v>294</v>
      </c>
      <c r="D111" s="182"/>
      <c r="E111" s="182"/>
      <c r="F111" s="182"/>
      <c r="G111" s="183"/>
    </row>
    <row r="112" spans="1:7" x14ac:dyDescent="0.2">
      <c r="A112" s="190" t="s">
        <v>36</v>
      </c>
      <c r="B112" s="191"/>
      <c r="C112" s="169" t="s">
        <v>295</v>
      </c>
      <c r="D112" s="170"/>
      <c r="E112" s="170"/>
      <c r="F112" s="170"/>
      <c r="G112" s="171"/>
    </row>
    <row r="113" spans="1:7" ht="15" thickBot="1" x14ac:dyDescent="0.25">
      <c r="A113" s="194"/>
      <c r="B113" s="195"/>
      <c r="C113" s="178" t="s">
        <v>342</v>
      </c>
      <c r="D113" s="179"/>
      <c r="E113" s="179"/>
      <c r="F113" s="179"/>
      <c r="G113" s="180"/>
    </row>
    <row r="114" spans="1:7" x14ac:dyDescent="0.2">
      <c r="A114" s="190" t="s">
        <v>37</v>
      </c>
      <c r="B114" s="191"/>
      <c r="C114" s="169" t="s">
        <v>343</v>
      </c>
      <c r="D114" s="170"/>
      <c r="E114" s="170"/>
      <c r="F114" s="170"/>
      <c r="G114" s="171"/>
    </row>
    <row r="115" spans="1:7" x14ac:dyDescent="0.2">
      <c r="A115" s="192"/>
      <c r="B115" s="193"/>
      <c r="C115" s="175" t="s">
        <v>344</v>
      </c>
      <c r="D115" s="176"/>
      <c r="E115" s="176"/>
      <c r="F115" s="176"/>
      <c r="G115" s="177"/>
    </row>
    <row r="116" spans="1:7" ht="15" thickBot="1" x14ac:dyDescent="0.25">
      <c r="A116" s="194"/>
      <c r="B116" s="195"/>
      <c r="C116" s="178" t="s">
        <v>345</v>
      </c>
      <c r="D116" s="179"/>
      <c r="E116" s="179"/>
      <c r="F116" s="179"/>
      <c r="G116" s="180"/>
    </row>
    <row r="117" spans="1:7" ht="15" thickBot="1" x14ac:dyDescent="0.25">
      <c r="A117" s="196" t="s">
        <v>38</v>
      </c>
      <c r="B117" s="197"/>
      <c r="C117" s="181" t="s">
        <v>346</v>
      </c>
      <c r="D117" s="182"/>
      <c r="E117" s="182"/>
      <c r="F117" s="182"/>
      <c r="G117" s="183"/>
    </row>
    <row r="118" spans="1:7" ht="15" thickBot="1" x14ac:dyDescent="0.25">
      <c r="A118" s="196" t="s">
        <v>300</v>
      </c>
      <c r="B118" s="197"/>
      <c r="C118" s="196" t="s">
        <v>155</v>
      </c>
      <c r="D118" s="207"/>
      <c r="E118" s="207"/>
      <c r="F118" s="207"/>
      <c r="G118" s="197"/>
    </row>
    <row r="119" spans="1:7" x14ac:dyDescent="0.2">
      <c r="A119" s="190" t="s">
        <v>302</v>
      </c>
      <c r="B119" s="191"/>
      <c r="C119" s="169" t="s">
        <v>347</v>
      </c>
      <c r="D119" s="170"/>
      <c r="E119" s="170"/>
      <c r="F119" s="170"/>
      <c r="G119" s="171"/>
    </row>
    <row r="120" spans="1:7" ht="15" thickBot="1" x14ac:dyDescent="0.25">
      <c r="A120" s="194"/>
      <c r="B120" s="195"/>
      <c r="C120" s="178" t="s">
        <v>304</v>
      </c>
      <c r="D120" s="179"/>
      <c r="E120" s="179"/>
      <c r="F120" s="179"/>
      <c r="G120" s="180"/>
    </row>
    <row r="121" spans="1:7" x14ac:dyDescent="0.2">
      <c r="A121" s="190" t="s">
        <v>305</v>
      </c>
      <c r="B121" s="191"/>
      <c r="C121" s="190" t="s">
        <v>348</v>
      </c>
      <c r="D121" s="208"/>
      <c r="E121" s="208"/>
      <c r="F121" s="208"/>
      <c r="G121" s="191"/>
    </row>
    <row r="122" spans="1:7" ht="15" thickBot="1" x14ac:dyDescent="0.25">
      <c r="A122" s="194"/>
      <c r="B122" s="195"/>
      <c r="C122" s="194"/>
      <c r="D122" s="201"/>
      <c r="E122" s="201"/>
      <c r="F122" s="201"/>
      <c r="G122" s="195"/>
    </row>
    <row r="123" spans="1:7" x14ac:dyDescent="0.2">
      <c r="A123" s="190" t="s">
        <v>307</v>
      </c>
      <c r="B123" s="191"/>
      <c r="C123" s="190" t="s">
        <v>349</v>
      </c>
      <c r="D123" s="208"/>
      <c r="E123" s="208"/>
      <c r="F123" s="208"/>
      <c r="G123" s="191"/>
    </row>
    <row r="124" spans="1:7" x14ac:dyDescent="0.2">
      <c r="A124" s="192"/>
      <c r="B124" s="193"/>
      <c r="C124" s="192" t="s">
        <v>350</v>
      </c>
      <c r="D124" s="200"/>
      <c r="E124" s="200"/>
      <c r="F124" s="200"/>
      <c r="G124" s="193"/>
    </row>
    <row r="125" spans="1:7" x14ac:dyDescent="0.2">
      <c r="A125" s="192"/>
      <c r="B125" s="193"/>
      <c r="C125" s="192" t="s">
        <v>351</v>
      </c>
      <c r="D125" s="200"/>
      <c r="E125" s="200"/>
      <c r="F125" s="200"/>
      <c r="G125" s="193"/>
    </row>
    <row r="126" spans="1:7" x14ac:dyDescent="0.2">
      <c r="A126" s="192"/>
      <c r="B126" s="193"/>
      <c r="C126" s="192" t="s">
        <v>352</v>
      </c>
      <c r="D126" s="200"/>
      <c r="E126" s="200"/>
      <c r="F126" s="200"/>
      <c r="G126" s="193"/>
    </row>
    <row r="127" spans="1:7" x14ac:dyDescent="0.2">
      <c r="A127" s="192"/>
      <c r="B127" s="193"/>
      <c r="C127" s="192" t="s">
        <v>353</v>
      </c>
      <c r="D127" s="200"/>
      <c r="E127" s="200"/>
      <c r="F127" s="200"/>
      <c r="G127" s="193"/>
    </row>
    <row r="128" spans="1:7" ht="15" thickBot="1" x14ac:dyDescent="0.25">
      <c r="A128" s="194"/>
      <c r="B128" s="195"/>
      <c r="C128" s="194" t="s">
        <v>354</v>
      </c>
      <c r="D128" s="201"/>
      <c r="E128" s="201"/>
      <c r="F128" s="201"/>
      <c r="G128" s="195"/>
    </row>
    <row r="129" spans="1:7" x14ac:dyDescent="0.2">
      <c r="A129" s="190" t="s">
        <v>39</v>
      </c>
      <c r="B129" s="191"/>
      <c r="C129" s="169" t="s">
        <v>355</v>
      </c>
      <c r="D129" s="170"/>
      <c r="E129" s="170"/>
      <c r="F129" s="170"/>
      <c r="G129" s="171"/>
    </row>
    <row r="130" spans="1:7" ht="71.25" customHeight="1" thickBot="1" x14ac:dyDescent="0.25">
      <c r="A130" s="194"/>
      <c r="B130" s="195"/>
      <c r="C130" s="178" t="s">
        <v>356</v>
      </c>
      <c r="D130" s="179"/>
      <c r="E130" s="179"/>
      <c r="F130" s="179"/>
      <c r="G130" s="180"/>
    </row>
    <row r="131" spans="1:7" ht="15" thickBot="1" x14ac:dyDescent="0.25">
      <c r="A131" s="196" t="s">
        <v>319</v>
      </c>
      <c r="B131" s="207"/>
      <c r="C131" s="207"/>
      <c r="D131" s="207"/>
      <c r="E131" s="207"/>
      <c r="F131" s="207"/>
      <c r="G131" s="197"/>
    </row>
    <row r="133" spans="1:7" ht="27.75" x14ac:dyDescent="0.2">
      <c r="A133" s="135" t="s">
        <v>22</v>
      </c>
      <c r="B133" s="135"/>
      <c r="C133" s="135"/>
    </row>
    <row r="134" spans="1:7" ht="90.75" customHeight="1" x14ac:dyDescent="0.2">
      <c r="A134" s="92" t="s">
        <v>81</v>
      </c>
      <c r="B134" s="168" t="s">
        <v>359</v>
      </c>
      <c r="C134" s="168"/>
    </row>
    <row r="137" spans="1:7" ht="17.25" thickBot="1" x14ac:dyDescent="0.25">
      <c r="A137" s="243" t="s">
        <v>358</v>
      </c>
      <c r="B137" s="244"/>
      <c r="C137" s="244"/>
      <c r="D137" s="244"/>
      <c r="E137" s="244"/>
      <c r="F137" s="244"/>
      <c r="G137" s="244"/>
    </row>
    <row r="138" spans="1:7" ht="17.25" thickBot="1" x14ac:dyDescent="0.25">
      <c r="A138" s="187" t="s">
        <v>23</v>
      </c>
      <c r="B138" s="188"/>
      <c r="C138" s="245" t="s">
        <v>24</v>
      </c>
      <c r="D138" s="246"/>
      <c r="E138" s="246"/>
      <c r="F138" s="246"/>
      <c r="G138" s="246"/>
    </row>
    <row r="139" spans="1:7" ht="40.5" customHeight="1" thickBot="1" x14ac:dyDescent="0.25">
      <c r="A139" s="172" t="s">
        <v>25</v>
      </c>
      <c r="B139" s="173"/>
      <c r="C139" s="172" t="s">
        <v>359</v>
      </c>
      <c r="D139" s="174"/>
      <c r="E139" s="174"/>
      <c r="F139" s="174"/>
      <c r="G139" s="173"/>
    </row>
    <row r="140" spans="1:7" ht="27" customHeight="1" x14ac:dyDescent="0.2">
      <c r="A140" s="190" t="s">
        <v>26</v>
      </c>
      <c r="B140" s="191"/>
      <c r="C140" s="169" t="s">
        <v>360</v>
      </c>
      <c r="D140" s="170"/>
      <c r="E140" s="170"/>
      <c r="F140" s="170"/>
      <c r="G140" s="171"/>
    </row>
    <row r="141" spans="1:7" ht="40.5" customHeight="1" x14ac:dyDescent="0.2">
      <c r="A141" s="192"/>
      <c r="B141" s="193"/>
      <c r="C141" s="175" t="s">
        <v>361</v>
      </c>
      <c r="D141" s="176"/>
      <c r="E141" s="176"/>
      <c r="F141" s="176"/>
      <c r="G141" s="177"/>
    </row>
    <row r="142" spans="1:7" ht="27" customHeight="1" x14ac:dyDescent="0.2">
      <c r="A142" s="192"/>
      <c r="B142" s="193"/>
      <c r="C142" s="175" t="s">
        <v>362</v>
      </c>
      <c r="D142" s="176"/>
      <c r="E142" s="176"/>
      <c r="F142" s="176"/>
      <c r="G142" s="177"/>
    </row>
    <row r="143" spans="1:7" ht="27" customHeight="1" x14ac:dyDescent="0.2">
      <c r="A143" s="192"/>
      <c r="B143" s="193"/>
      <c r="C143" s="175" t="s">
        <v>363</v>
      </c>
      <c r="D143" s="176"/>
      <c r="E143" s="176"/>
      <c r="F143" s="176"/>
      <c r="G143" s="177"/>
    </row>
    <row r="144" spans="1:7" ht="27" customHeight="1" x14ac:dyDescent="0.2">
      <c r="A144" s="192"/>
      <c r="B144" s="193"/>
      <c r="C144" s="175" t="s">
        <v>364</v>
      </c>
      <c r="D144" s="176"/>
      <c r="E144" s="176"/>
      <c r="F144" s="176"/>
      <c r="G144" s="177"/>
    </row>
    <row r="145" spans="1:7" ht="27" customHeight="1" x14ac:dyDescent="0.2">
      <c r="A145" s="192"/>
      <c r="B145" s="193"/>
      <c r="C145" s="175" t="s">
        <v>365</v>
      </c>
      <c r="D145" s="176"/>
      <c r="E145" s="176"/>
      <c r="F145" s="176"/>
      <c r="G145" s="177"/>
    </row>
    <row r="146" spans="1:7" ht="67.5" customHeight="1" x14ac:dyDescent="0.2">
      <c r="A146" s="192"/>
      <c r="B146" s="193"/>
      <c r="C146" s="175" t="s">
        <v>366</v>
      </c>
      <c r="D146" s="176"/>
      <c r="E146" s="176"/>
      <c r="F146" s="176"/>
      <c r="G146" s="177"/>
    </row>
    <row r="147" spans="1:7" ht="27" customHeight="1" x14ac:dyDescent="0.2">
      <c r="A147" s="192"/>
      <c r="B147" s="193"/>
      <c r="C147" s="175" t="s">
        <v>367</v>
      </c>
      <c r="D147" s="176"/>
      <c r="E147" s="176"/>
      <c r="F147" s="176"/>
      <c r="G147" s="177"/>
    </row>
    <row r="148" spans="1:7" ht="40.5" customHeight="1" thickBot="1" x14ac:dyDescent="0.25">
      <c r="A148" s="194"/>
      <c r="B148" s="195"/>
      <c r="C148" s="178" t="s">
        <v>368</v>
      </c>
      <c r="D148" s="179"/>
      <c r="E148" s="179"/>
      <c r="F148" s="179"/>
      <c r="G148" s="180"/>
    </row>
    <row r="149" spans="1:7" ht="212.25" customHeight="1" thickBot="1" x14ac:dyDescent="0.25">
      <c r="A149" s="190" t="s">
        <v>27</v>
      </c>
      <c r="B149" s="191"/>
      <c r="C149" s="209" t="s">
        <v>397</v>
      </c>
      <c r="D149" s="210"/>
      <c r="E149" s="210"/>
      <c r="F149" s="210"/>
      <c r="G149" s="211"/>
    </row>
    <row r="150" spans="1:7" ht="27" customHeight="1" x14ac:dyDescent="0.2">
      <c r="A150" s="190" t="s">
        <v>28</v>
      </c>
      <c r="B150" s="191"/>
      <c r="C150" s="169" t="s">
        <v>369</v>
      </c>
      <c r="D150" s="170"/>
      <c r="E150" s="170"/>
      <c r="F150" s="170"/>
      <c r="G150" s="171"/>
    </row>
    <row r="151" spans="1:7" x14ac:dyDescent="0.2">
      <c r="A151" s="192"/>
      <c r="B151" s="193"/>
      <c r="C151" s="175" t="s">
        <v>370</v>
      </c>
      <c r="D151" s="176"/>
      <c r="E151" s="176"/>
      <c r="F151" s="176"/>
      <c r="G151" s="177"/>
    </row>
    <row r="152" spans="1:7" ht="15" thickBot="1" x14ac:dyDescent="0.25">
      <c r="A152" s="194"/>
      <c r="B152" s="195"/>
      <c r="C152" s="178" t="s">
        <v>269</v>
      </c>
      <c r="D152" s="179"/>
      <c r="E152" s="179"/>
      <c r="F152" s="179"/>
      <c r="G152" s="180"/>
    </row>
    <row r="153" spans="1:7" ht="15" thickBot="1" x14ac:dyDescent="0.25">
      <c r="A153" s="196" t="s">
        <v>29</v>
      </c>
      <c r="B153" s="197"/>
      <c r="C153" s="181" t="s">
        <v>270</v>
      </c>
      <c r="D153" s="182"/>
      <c r="E153" s="182"/>
      <c r="F153" s="182"/>
      <c r="G153" s="183"/>
    </row>
    <row r="154" spans="1:7" ht="27" customHeight="1" thickBot="1" x14ac:dyDescent="0.25">
      <c r="A154" s="196" t="s">
        <v>30</v>
      </c>
      <c r="B154" s="197"/>
      <c r="C154" s="181" t="s">
        <v>371</v>
      </c>
      <c r="D154" s="182"/>
      <c r="E154" s="182"/>
      <c r="F154" s="182"/>
      <c r="G154" s="183"/>
    </row>
    <row r="155" spans="1:7" ht="15" thickBot="1" x14ac:dyDescent="0.25">
      <c r="A155" s="212" t="s">
        <v>31</v>
      </c>
      <c r="B155" s="84" t="s">
        <v>32</v>
      </c>
      <c r="C155" s="182" t="s">
        <v>272</v>
      </c>
      <c r="D155" s="182"/>
      <c r="E155" s="182"/>
      <c r="F155" s="182"/>
      <c r="G155" s="183"/>
    </row>
    <row r="156" spans="1:7" x14ac:dyDescent="0.2">
      <c r="A156" s="213"/>
      <c r="B156" s="215" t="s">
        <v>33</v>
      </c>
      <c r="C156" s="169" t="s">
        <v>334</v>
      </c>
      <c r="D156" s="170"/>
      <c r="E156" s="170"/>
      <c r="F156" s="170"/>
      <c r="G156" s="171"/>
    </row>
    <row r="157" spans="1:7" ht="15" thickBot="1" x14ac:dyDescent="0.25">
      <c r="A157" s="214"/>
      <c r="B157" s="216"/>
      <c r="C157" s="178" t="s">
        <v>274</v>
      </c>
      <c r="D157" s="179"/>
      <c r="E157" s="179"/>
      <c r="F157" s="179"/>
      <c r="G157" s="180"/>
    </row>
    <row r="158" spans="1:7" ht="15" thickBot="1" x14ac:dyDescent="0.25">
      <c r="A158" s="196" t="s">
        <v>34</v>
      </c>
      <c r="B158" s="197"/>
      <c r="C158" s="226">
        <v>84.208333333333329</v>
      </c>
      <c r="D158" s="227"/>
      <c r="E158" s="227"/>
      <c r="F158" s="227"/>
      <c r="G158" s="228"/>
    </row>
    <row r="159" spans="1:7" x14ac:dyDescent="0.2">
      <c r="A159" s="190" t="s">
        <v>35</v>
      </c>
      <c r="B159" s="191"/>
      <c r="C159" s="169" t="s">
        <v>372</v>
      </c>
      <c r="D159" s="170"/>
      <c r="E159" s="170"/>
      <c r="F159" s="170"/>
      <c r="G159" s="171"/>
    </row>
    <row r="160" spans="1:7" ht="15" thickBot="1" x14ac:dyDescent="0.25">
      <c r="A160" s="192"/>
      <c r="B160" s="193"/>
      <c r="C160" s="223"/>
      <c r="D160" s="224"/>
      <c r="E160" s="224"/>
      <c r="F160" s="224"/>
      <c r="G160" s="225"/>
    </row>
    <row r="161" spans="1:7" ht="15" thickBot="1" x14ac:dyDescent="0.25">
      <c r="A161" s="192"/>
      <c r="B161" s="193"/>
      <c r="C161" s="91" t="s">
        <v>373</v>
      </c>
      <c r="D161" s="91">
        <v>2023</v>
      </c>
      <c r="E161" s="91">
        <v>2024</v>
      </c>
      <c r="F161" s="91">
        <v>2025</v>
      </c>
      <c r="G161" s="91">
        <v>2026</v>
      </c>
    </row>
    <row r="162" spans="1:7" ht="15" thickBot="1" x14ac:dyDescent="0.25">
      <c r="A162" s="192"/>
      <c r="B162" s="193"/>
      <c r="C162" s="87" t="s">
        <v>374</v>
      </c>
      <c r="D162" s="86">
        <v>949</v>
      </c>
      <c r="E162" s="86">
        <v>1.66</v>
      </c>
      <c r="F162" s="86">
        <v>2.3730000000000002</v>
      </c>
      <c r="G162" s="86">
        <v>2.847</v>
      </c>
    </row>
    <row r="163" spans="1:7" ht="15" thickBot="1" x14ac:dyDescent="0.25">
      <c r="A163" s="192"/>
      <c r="B163" s="193"/>
      <c r="C163" s="87" t="s">
        <v>375</v>
      </c>
      <c r="D163" s="86">
        <v>213</v>
      </c>
      <c r="E163" s="86">
        <v>373</v>
      </c>
      <c r="F163" s="86">
        <v>533</v>
      </c>
      <c r="G163" s="86">
        <v>639</v>
      </c>
    </row>
    <row r="164" spans="1:7" ht="15" thickBot="1" x14ac:dyDescent="0.25">
      <c r="A164" s="192"/>
      <c r="B164" s="193"/>
      <c r="C164" s="87" t="s">
        <v>376</v>
      </c>
      <c r="D164" s="86">
        <v>118</v>
      </c>
      <c r="E164" s="86">
        <v>207</v>
      </c>
      <c r="F164" s="86">
        <v>295</v>
      </c>
      <c r="G164" s="86">
        <v>354</v>
      </c>
    </row>
    <row r="165" spans="1:7" ht="15" thickBot="1" x14ac:dyDescent="0.25">
      <c r="A165" s="192"/>
      <c r="B165" s="193"/>
      <c r="C165" s="87" t="s">
        <v>377</v>
      </c>
      <c r="D165" s="86">
        <v>160</v>
      </c>
      <c r="E165" s="86">
        <v>280</v>
      </c>
      <c r="F165" s="86">
        <v>400</v>
      </c>
      <c r="G165" s="86">
        <v>480</v>
      </c>
    </row>
    <row r="166" spans="1:7" ht="15" thickBot="1" x14ac:dyDescent="0.25">
      <c r="A166" s="192"/>
      <c r="B166" s="193"/>
      <c r="C166" s="87" t="s">
        <v>378</v>
      </c>
      <c r="D166" s="86">
        <v>235</v>
      </c>
      <c r="E166" s="86">
        <v>411</v>
      </c>
      <c r="F166" s="86">
        <v>588</v>
      </c>
      <c r="G166" s="86">
        <v>705</v>
      </c>
    </row>
    <row r="167" spans="1:7" ht="15" thickBot="1" x14ac:dyDescent="0.25">
      <c r="A167" s="192"/>
      <c r="B167" s="193"/>
      <c r="C167" s="87" t="s">
        <v>379</v>
      </c>
      <c r="D167" s="86">
        <v>325</v>
      </c>
      <c r="E167" s="86">
        <v>569</v>
      </c>
      <c r="F167" s="86">
        <v>811</v>
      </c>
      <c r="G167" s="86">
        <v>975</v>
      </c>
    </row>
    <row r="168" spans="1:7" ht="15" thickBot="1" x14ac:dyDescent="0.25">
      <c r="A168" s="194"/>
      <c r="B168" s="195"/>
      <c r="C168" s="87" t="s">
        <v>380</v>
      </c>
      <c r="D168" s="86">
        <v>2</v>
      </c>
      <c r="E168" s="86">
        <v>3.5</v>
      </c>
      <c r="F168" s="86">
        <v>5</v>
      </c>
      <c r="G168" s="86">
        <v>6</v>
      </c>
    </row>
    <row r="169" spans="1:7" ht="15" thickBot="1" x14ac:dyDescent="0.25">
      <c r="A169" s="196" t="s">
        <v>293</v>
      </c>
      <c r="B169" s="197"/>
      <c r="C169" s="181" t="s">
        <v>294</v>
      </c>
      <c r="D169" s="182"/>
      <c r="E169" s="182"/>
      <c r="F169" s="182"/>
      <c r="G169" s="183"/>
    </row>
    <row r="170" spans="1:7" ht="15" thickBot="1" x14ac:dyDescent="0.25">
      <c r="A170" s="196" t="s">
        <v>36</v>
      </c>
      <c r="B170" s="197"/>
      <c r="C170" s="181" t="s">
        <v>295</v>
      </c>
      <c r="D170" s="182"/>
      <c r="E170" s="182"/>
      <c r="F170" s="182"/>
      <c r="G170" s="183"/>
    </row>
    <row r="171" spans="1:7" x14ac:dyDescent="0.2">
      <c r="A171" s="190" t="s">
        <v>37</v>
      </c>
      <c r="B171" s="191"/>
      <c r="C171" s="169" t="s">
        <v>381</v>
      </c>
      <c r="D171" s="170"/>
      <c r="E171" s="170"/>
      <c r="F171" s="170"/>
      <c r="G171" s="171"/>
    </row>
    <row r="172" spans="1:7" x14ac:dyDescent="0.2">
      <c r="A172" s="192"/>
      <c r="B172" s="193"/>
      <c r="C172" s="175" t="s">
        <v>382</v>
      </c>
      <c r="D172" s="176"/>
      <c r="E172" s="176"/>
      <c r="F172" s="176"/>
      <c r="G172" s="177"/>
    </row>
    <row r="173" spans="1:7" ht="15" thickBot="1" x14ac:dyDescent="0.25">
      <c r="A173" s="194"/>
      <c r="B173" s="195"/>
      <c r="C173" s="178" t="s">
        <v>345</v>
      </c>
      <c r="D173" s="179"/>
      <c r="E173" s="179"/>
      <c r="F173" s="179"/>
      <c r="G173" s="180"/>
    </row>
    <row r="174" spans="1:7" ht="15" thickBot="1" x14ac:dyDescent="0.25">
      <c r="A174" s="196" t="s">
        <v>38</v>
      </c>
      <c r="B174" s="197"/>
      <c r="C174" s="181" t="s">
        <v>299</v>
      </c>
      <c r="D174" s="182"/>
      <c r="E174" s="182"/>
      <c r="F174" s="182"/>
      <c r="G174" s="183"/>
    </row>
    <row r="175" spans="1:7" ht="15" thickBot="1" x14ac:dyDescent="0.25">
      <c r="A175" s="196" t="s">
        <v>300</v>
      </c>
      <c r="B175" s="197"/>
      <c r="C175" s="196" t="s">
        <v>383</v>
      </c>
      <c r="D175" s="207"/>
      <c r="E175" s="207"/>
      <c r="F175" s="207"/>
      <c r="G175" s="197"/>
    </row>
    <row r="176" spans="1:7" x14ac:dyDescent="0.2">
      <c r="A176" s="190" t="s">
        <v>302</v>
      </c>
      <c r="B176" s="191"/>
      <c r="C176" s="169" t="s">
        <v>384</v>
      </c>
      <c r="D176" s="170"/>
      <c r="E176" s="170"/>
      <c r="F176" s="170"/>
      <c r="G176" s="171"/>
    </row>
    <row r="177" spans="1:7" ht="15" thickBot="1" x14ac:dyDescent="0.25">
      <c r="A177" s="194"/>
      <c r="B177" s="195"/>
      <c r="C177" s="178" t="s">
        <v>304</v>
      </c>
      <c r="D177" s="179"/>
      <c r="E177" s="179"/>
      <c r="F177" s="179"/>
      <c r="G177" s="180"/>
    </row>
    <row r="178" spans="1:7" x14ac:dyDescent="0.2">
      <c r="A178" s="190" t="s">
        <v>305</v>
      </c>
      <c r="B178" s="191"/>
      <c r="C178" s="190" t="s">
        <v>385</v>
      </c>
      <c r="D178" s="208"/>
      <c r="E178" s="208"/>
      <c r="F178" s="208"/>
      <c r="G178" s="191"/>
    </row>
    <row r="179" spans="1:7" ht="15" thickBot="1" x14ac:dyDescent="0.25">
      <c r="A179" s="194"/>
      <c r="B179" s="195"/>
      <c r="C179" s="194"/>
      <c r="D179" s="201"/>
      <c r="E179" s="201"/>
      <c r="F179" s="201"/>
      <c r="G179" s="195"/>
    </row>
    <row r="180" spans="1:7" x14ac:dyDescent="0.2">
      <c r="A180" s="190" t="s">
        <v>307</v>
      </c>
      <c r="B180" s="191"/>
      <c r="C180" s="190" t="s">
        <v>386</v>
      </c>
      <c r="D180" s="208"/>
      <c r="E180" s="208"/>
      <c r="F180" s="208"/>
      <c r="G180" s="191"/>
    </row>
    <row r="181" spans="1:7" x14ac:dyDescent="0.2">
      <c r="A181" s="192"/>
      <c r="B181" s="193"/>
      <c r="C181" s="192" t="s">
        <v>387</v>
      </c>
      <c r="D181" s="200"/>
      <c r="E181" s="200"/>
      <c r="F181" s="200"/>
      <c r="G181" s="193"/>
    </row>
    <row r="182" spans="1:7" x14ac:dyDescent="0.2">
      <c r="A182" s="192"/>
      <c r="B182" s="193"/>
      <c r="C182" s="192" t="s">
        <v>388</v>
      </c>
      <c r="D182" s="200"/>
      <c r="E182" s="200"/>
      <c r="F182" s="200"/>
      <c r="G182" s="193"/>
    </row>
    <row r="183" spans="1:7" x14ac:dyDescent="0.2">
      <c r="A183" s="192"/>
      <c r="B183" s="193"/>
      <c r="C183" s="192" t="s">
        <v>389</v>
      </c>
      <c r="D183" s="200"/>
      <c r="E183" s="200"/>
      <c r="F183" s="200"/>
      <c r="G183" s="193"/>
    </row>
    <row r="184" spans="1:7" x14ac:dyDescent="0.2">
      <c r="A184" s="192"/>
      <c r="B184" s="193"/>
      <c r="C184" s="192" t="s">
        <v>390</v>
      </c>
      <c r="D184" s="200"/>
      <c r="E184" s="200"/>
      <c r="F184" s="200"/>
      <c r="G184" s="193"/>
    </row>
    <row r="185" spans="1:7" ht="15" thickBot="1" x14ac:dyDescent="0.25">
      <c r="A185" s="194"/>
      <c r="B185" s="195"/>
      <c r="C185" s="194" t="s">
        <v>391</v>
      </c>
      <c r="D185" s="201"/>
      <c r="E185" s="201"/>
      <c r="F185" s="201"/>
      <c r="G185" s="195"/>
    </row>
    <row r="186" spans="1:7" ht="27" customHeight="1" x14ac:dyDescent="0.2">
      <c r="A186" s="247" t="s">
        <v>39</v>
      </c>
      <c r="B186" s="248"/>
      <c r="C186" s="169" t="s">
        <v>392</v>
      </c>
      <c r="D186" s="170"/>
      <c r="E186" s="170"/>
      <c r="F186" s="170"/>
      <c r="G186" s="171"/>
    </row>
    <row r="187" spans="1:7" ht="27" customHeight="1" x14ac:dyDescent="0.2">
      <c r="A187" s="249"/>
      <c r="B187" s="250"/>
      <c r="C187" s="175" t="s">
        <v>393</v>
      </c>
      <c r="D187" s="176"/>
      <c r="E187" s="176"/>
      <c r="F187" s="176"/>
      <c r="G187" s="177"/>
    </row>
    <row r="188" spans="1:7" ht="27" customHeight="1" x14ac:dyDescent="0.2">
      <c r="A188" s="249"/>
      <c r="B188" s="250"/>
      <c r="C188" s="175" t="s">
        <v>394</v>
      </c>
      <c r="D188" s="176"/>
      <c r="E188" s="176"/>
      <c r="F188" s="176"/>
      <c r="G188" s="177"/>
    </row>
    <row r="189" spans="1:7" ht="40.5" customHeight="1" thickBot="1" x14ac:dyDescent="0.25">
      <c r="A189" s="251"/>
      <c r="B189" s="252"/>
      <c r="C189" s="178" t="s">
        <v>395</v>
      </c>
      <c r="D189" s="179"/>
      <c r="E189" s="179"/>
      <c r="F189" s="179"/>
      <c r="G189" s="180"/>
    </row>
    <row r="190" spans="1:7" ht="15" thickBot="1" x14ac:dyDescent="0.25">
      <c r="A190" s="196" t="s">
        <v>396</v>
      </c>
      <c r="B190" s="207"/>
      <c r="C190" s="207"/>
      <c r="D190" s="207"/>
      <c r="E190" s="207"/>
      <c r="F190" s="207"/>
      <c r="G190" s="197"/>
    </row>
    <row r="192" spans="1:7" ht="27.75" x14ac:dyDescent="0.2">
      <c r="A192" s="135" t="s">
        <v>22</v>
      </c>
      <c r="B192" s="135"/>
      <c r="C192" s="135"/>
    </row>
    <row r="193" spans="1:7" ht="77.25" customHeight="1" x14ac:dyDescent="0.2">
      <c r="A193" s="92" t="s">
        <v>81</v>
      </c>
      <c r="B193" s="241" t="s">
        <v>399</v>
      </c>
      <c r="C193" s="242"/>
    </row>
    <row r="195" spans="1:7" ht="15" thickBot="1" x14ac:dyDescent="0.25"/>
    <row r="196" spans="1:7" ht="17.25" thickBot="1" x14ac:dyDescent="0.25">
      <c r="A196" s="184" t="s">
        <v>398</v>
      </c>
      <c r="B196" s="185"/>
      <c r="C196" s="185"/>
      <c r="D196" s="185"/>
      <c r="E196" s="185"/>
      <c r="F196" s="185"/>
      <c r="G196" s="186"/>
    </row>
    <row r="197" spans="1:7" ht="17.25" thickBot="1" x14ac:dyDescent="0.25">
      <c r="A197" s="88" t="s">
        <v>23</v>
      </c>
      <c r="B197" s="253" t="s">
        <v>24</v>
      </c>
      <c r="C197" s="253"/>
      <c r="D197" s="253"/>
      <c r="E197" s="253"/>
      <c r="F197" s="253"/>
      <c r="G197" s="253"/>
    </row>
    <row r="198" spans="1:7" ht="52.5" customHeight="1" x14ac:dyDescent="0.2">
      <c r="A198" s="96" t="s">
        <v>25</v>
      </c>
      <c r="B198" s="254" t="s">
        <v>399</v>
      </c>
      <c r="C198" s="254"/>
      <c r="D198" s="254"/>
      <c r="E198" s="254"/>
      <c r="F198" s="254"/>
      <c r="G198" s="254"/>
    </row>
    <row r="199" spans="1:7" ht="81.75" customHeight="1" thickBot="1" x14ac:dyDescent="0.25">
      <c r="A199" s="267" t="s">
        <v>26</v>
      </c>
      <c r="B199" s="268" t="s">
        <v>422</v>
      </c>
      <c r="C199" s="268"/>
      <c r="D199" s="268"/>
      <c r="E199" s="268"/>
      <c r="F199" s="268"/>
      <c r="G199" s="269"/>
    </row>
    <row r="200" spans="1:7" ht="108.75" hidden="1" customHeight="1" thickBot="1" x14ac:dyDescent="0.25">
      <c r="A200" s="267"/>
      <c r="B200" s="270"/>
      <c r="C200" s="270"/>
      <c r="D200" s="270"/>
      <c r="E200" s="270"/>
      <c r="F200" s="270"/>
      <c r="G200" s="271"/>
    </row>
    <row r="201" spans="1:7" ht="15" customHeight="1" x14ac:dyDescent="0.2">
      <c r="A201" s="267" t="s">
        <v>27</v>
      </c>
      <c r="B201" s="210" t="s">
        <v>423</v>
      </c>
      <c r="C201" s="210"/>
      <c r="D201" s="210"/>
      <c r="E201" s="210"/>
      <c r="F201" s="210"/>
      <c r="G201" s="211"/>
    </row>
    <row r="202" spans="1:7" ht="15" customHeight="1" x14ac:dyDescent="0.2">
      <c r="A202" s="267"/>
      <c r="B202" s="272"/>
      <c r="C202" s="272"/>
      <c r="D202" s="272"/>
      <c r="E202" s="272"/>
      <c r="F202" s="272"/>
      <c r="G202" s="273"/>
    </row>
    <row r="203" spans="1:7" ht="162.75" customHeight="1" thickBot="1" x14ac:dyDescent="0.25">
      <c r="A203" s="267"/>
      <c r="B203" s="274"/>
      <c r="C203" s="274"/>
      <c r="D203" s="274"/>
      <c r="E203" s="274"/>
      <c r="F203" s="274"/>
      <c r="G203" s="275"/>
    </row>
    <row r="204" spans="1:7" ht="73.5" customHeight="1" x14ac:dyDescent="0.2">
      <c r="A204" s="97" t="s">
        <v>28</v>
      </c>
      <c r="B204" s="276" t="s">
        <v>424</v>
      </c>
      <c r="C204" s="277"/>
      <c r="D204" s="277"/>
      <c r="E204" s="277"/>
      <c r="F204" s="277"/>
      <c r="G204" s="278"/>
    </row>
    <row r="205" spans="1:7" ht="15.75" customHeight="1" x14ac:dyDescent="0.2">
      <c r="A205" s="95" t="s">
        <v>29</v>
      </c>
      <c r="B205" s="229" t="s">
        <v>270</v>
      </c>
      <c r="C205" s="229"/>
      <c r="D205" s="229"/>
      <c r="E205" s="229"/>
      <c r="F205" s="229"/>
      <c r="G205" s="229"/>
    </row>
    <row r="206" spans="1:7" ht="27.75" customHeight="1" x14ac:dyDescent="0.2">
      <c r="A206" s="98" t="s">
        <v>30</v>
      </c>
      <c r="B206" s="229" t="s">
        <v>400</v>
      </c>
      <c r="C206" s="229"/>
      <c r="D206" s="229"/>
      <c r="E206" s="229"/>
      <c r="F206" s="229"/>
      <c r="G206" s="229"/>
    </row>
    <row r="207" spans="1:7" ht="15.75" customHeight="1" x14ac:dyDescent="0.2">
      <c r="A207" s="192" t="s">
        <v>31</v>
      </c>
      <c r="B207" s="99" t="s">
        <v>32</v>
      </c>
      <c r="C207" s="230" t="s">
        <v>272</v>
      </c>
      <c r="D207" s="231"/>
      <c r="E207" s="231"/>
      <c r="F207" s="231"/>
      <c r="G207" s="232"/>
    </row>
    <row r="208" spans="1:7" ht="15" customHeight="1" x14ac:dyDescent="0.2">
      <c r="A208" s="192"/>
      <c r="B208" s="100" t="s">
        <v>33</v>
      </c>
      <c r="C208" s="233" t="s">
        <v>425</v>
      </c>
      <c r="D208" s="234"/>
      <c r="E208" s="234"/>
      <c r="F208" s="234"/>
      <c r="G208" s="235"/>
    </row>
    <row r="209" spans="1:7" ht="15.75" customHeight="1" x14ac:dyDescent="0.2">
      <c r="A209" s="192"/>
      <c r="B209" s="101"/>
      <c r="C209" s="236"/>
      <c r="D209" s="237"/>
      <c r="E209" s="237"/>
      <c r="F209" s="237"/>
      <c r="G209" s="238"/>
    </row>
    <row r="210" spans="1:7" ht="135" customHeight="1" thickBot="1" x14ac:dyDescent="0.25">
      <c r="A210" s="95" t="s">
        <v>34</v>
      </c>
      <c r="B210" s="239" t="s">
        <v>426</v>
      </c>
      <c r="C210" s="239"/>
      <c r="D210" s="239"/>
      <c r="E210" s="239"/>
      <c r="F210" s="239"/>
      <c r="G210" s="240"/>
    </row>
    <row r="211" spans="1:7" x14ac:dyDescent="0.2">
      <c r="A211" s="192" t="s">
        <v>35</v>
      </c>
      <c r="B211" s="191"/>
      <c r="C211" s="169" t="s">
        <v>401</v>
      </c>
      <c r="D211" s="170"/>
      <c r="E211" s="170"/>
      <c r="F211" s="170"/>
      <c r="G211" s="171"/>
    </row>
    <row r="212" spans="1:7" ht="15" thickBot="1" x14ac:dyDescent="0.25">
      <c r="A212" s="192"/>
      <c r="B212" s="193"/>
      <c r="C212" s="178"/>
      <c r="D212" s="179"/>
      <c r="E212" s="179"/>
      <c r="F212" s="179"/>
      <c r="G212" s="180"/>
    </row>
    <row r="213" spans="1:7" ht="15.75" thickBot="1" x14ac:dyDescent="0.3">
      <c r="A213" s="192"/>
      <c r="B213" s="193"/>
      <c r="C213" s="93" t="s">
        <v>402</v>
      </c>
      <c r="D213" s="93" t="s">
        <v>403</v>
      </c>
      <c r="E213" s="93" t="s">
        <v>404</v>
      </c>
      <c r="F213" s="93" t="s">
        <v>405</v>
      </c>
      <c r="G213" s="93" t="s">
        <v>406</v>
      </c>
    </row>
    <row r="214" spans="1:7" ht="15" thickBot="1" x14ac:dyDescent="0.25">
      <c r="A214" s="192"/>
      <c r="B214" s="193"/>
      <c r="C214" s="89" t="s">
        <v>374</v>
      </c>
      <c r="D214" s="94">
        <v>14.598000000000001</v>
      </c>
      <c r="E214" s="94">
        <v>14.598000000000001</v>
      </c>
      <c r="F214" s="94">
        <v>14.598000000000001</v>
      </c>
      <c r="G214" s="94">
        <v>14.598000000000001</v>
      </c>
    </row>
    <row r="215" spans="1:7" ht="15" thickBot="1" x14ac:dyDescent="0.25">
      <c r="A215" s="192"/>
      <c r="B215" s="193"/>
      <c r="C215" s="89" t="s">
        <v>375</v>
      </c>
      <c r="D215" s="94">
        <v>3.8860000000000001</v>
      </c>
      <c r="E215" s="94">
        <v>3.8860000000000001</v>
      </c>
      <c r="F215" s="94">
        <v>3.8860000000000001</v>
      </c>
      <c r="G215" s="94">
        <v>3.8860000000000001</v>
      </c>
    </row>
    <row r="216" spans="1:7" ht="15" thickBot="1" x14ac:dyDescent="0.25">
      <c r="A216" s="192"/>
      <c r="B216" s="193"/>
      <c r="C216" s="89" t="s">
        <v>376</v>
      </c>
      <c r="D216" s="94">
        <v>2.0329999999999999</v>
      </c>
      <c r="E216" s="94">
        <v>2.0329999999999999</v>
      </c>
      <c r="F216" s="94">
        <v>2.0329999999999999</v>
      </c>
      <c r="G216" s="94">
        <v>2.0329999999999999</v>
      </c>
    </row>
    <row r="217" spans="1:7" ht="15" thickBot="1" x14ac:dyDescent="0.25">
      <c r="A217" s="192"/>
      <c r="B217" s="193"/>
      <c r="C217" s="89" t="s">
        <v>377</v>
      </c>
      <c r="D217" s="94">
        <v>1.895</v>
      </c>
      <c r="E217" s="94">
        <v>1.895</v>
      </c>
      <c r="F217" s="94">
        <v>1.895</v>
      </c>
      <c r="G217" s="94">
        <v>1.895</v>
      </c>
    </row>
    <row r="218" spans="1:7" ht="15" thickBot="1" x14ac:dyDescent="0.25">
      <c r="A218" s="192"/>
      <c r="B218" s="193"/>
      <c r="C218" s="89" t="s">
        <v>378</v>
      </c>
      <c r="D218" s="94">
        <v>1.329</v>
      </c>
      <c r="E218" s="94">
        <v>1.329</v>
      </c>
      <c r="F218" s="94">
        <v>1.329</v>
      </c>
      <c r="G218" s="94">
        <v>1.329</v>
      </c>
    </row>
    <row r="219" spans="1:7" ht="15" thickBot="1" x14ac:dyDescent="0.25">
      <c r="A219" s="192"/>
      <c r="B219" s="193"/>
      <c r="C219" s="89" t="s">
        <v>379</v>
      </c>
      <c r="D219" s="94">
        <v>2.2589999999999999</v>
      </c>
      <c r="E219" s="94">
        <v>2.2589999999999999</v>
      </c>
      <c r="F219" s="94">
        <v>2.2589999999999999</v>
      </c>
      <c r="G219" s="94">
        <v>2.2589999999999999</v>
      </c>
    </row>
    <row r="220" spans="1:7" ht="15" thickBot="1" x14ac:dyDescent="0.25">
      <c r="A220" s="194"/>
      <c r="B220" s="195"/>
      <c r="C220" s="89" t="s">
        <v>380</v>
      </c>
      <c r="D220" s="94">
        <v>26</v>
      </c>
      <c r="E220" s="94">
        <v>26</v>
      </c>
      <c r="F220" s="94">
        <v>26</v>
      </c>
      <c r="G220" s="94">
        <v>26</v>
      </c>
    </row>
    <row r="221" spans="1:7" ht="15" thickBot="1" x14ac:dyDescent="0.25">
      <c r="A221" s="196" t="s">
        <v>293</v>
      </c>
      <c r="B221" s="197"/>
      <c r="C221" s="181" t="s">
        <v>294</v>
      </c>
      <c r="D221" s="182"/>
      <c r="E221" s="182"/>
      <c r="F221" s="182"/>
      <c r="G221" s="183"/>
    </row>
    <row r="222" spans="1:7" ht="15" thickBot="1" x14ac:dyDescent="0.25">
      <c r="A222" s="196" t="s">
        <v>36</v>
      </c>
      <c r="B222" s="197"/>
      <c r="C222" s="181" t="s">
        <v>295</v>
      </c>
      <c r="D222" s="182"/>
      <c r="E222" s="182"/>
      <c r="F222" s="182"/>
      <c r="G222" s="183"/>
    </row>
    <row r="223" spans="1:7" x14ac:dyDescent="0.2">
      <c r="A223" s="190" t="s">
        <v>37</v>
      </c>
      <c r="B223" s="191"/>
      <c r="C223" s="169" t="s">
        <v>407</v>
      </c>
      <c r="D223" s="170"/>
      <c r="E223" s="170"/>
      <c r="F223" s="170"/>
      <c r="G223" s="171"/>
    </row>
    <row r="224" spans="1:7" x14ac:dyDescent="0.2">
      <c r="A224" s="192"/>
      <c r="B224" s="193"/>
      <c r="C224" s="175" t="s">
        <v>297</v>
      </c>
      <c r="D224" s="176"/>
      <c r="E224" s="176"/>
      <c r="F224" s="176"/>
      <c r="G224" s="177"/>
    </row>
    <row r="225" spans="1:7" ht="15" thickBot="1" x14ac:dyDescent="0.25">
      <c r="A225" s="194"/>
      <c r="B225" s="195"/>
      <c r="C225" s="178" t="s">
        <v>408</v>
      </c>
      <c r="D225" s="179"/>
      <c r="E225" s="179"/>
      <c r="F225" s="179"/>
      <c r="G225" s="180"/>
    </row>
    <row r="226" spans="1:7" ht="15" thickBot="1" x14ac:dyDescent="0.25">
      <c r="A226" s="196" t="s">
        <v>38</v>
      </c>
      <c r="B226" s="197"/>
      <c r="C226" s="181" t="s">
        <v>409</v>
      </c>
      <c r="D226" s="182"/>
      <c r="E226" s="182"/>
      <c r="F226" s="182"/>
      <c r="G226" s="183"/>
    </row>
    <row r="227" spans="1:7" ht="15" thickBot="1" x14ac:dyDescent="0.25">
      <c r="A227" s="196" t="s">
        <v>300</v>
      </c>
      <c r="B227" s="197"/>
      <c r="C227" s="196" t="s">
        <v>155</v>
      </c>
      <c r="D227" s="207"/>
      <c r="E227" s="207"/>
      <c r="F227" s="207"/>
      <c r="G227" s="197"/>
    </row>
    <row r="228" spans="1:7" x14ac:dyDescent="0.2">
      <c r="A228" s="190" t="s">
        <v>302</v>
      </c>
      <c r="B228" s="191"/>
      <c r="C228" s="169" t="s">
        <v>410</v>
      </c>
      <c r="D228" s="170"/>
      <c r="E228" s="170"/>
      <c r="F228" s="170"/>
      <c r="G228" s="171"/>
    </row>
    <row r="229" spans="1:7" ht="15" thickBot="1" x14ac:dyDescent="0.25">
      <c r="A229" s="194"/>
      <c r="B229" s="195"/>
      <c r="C229" s="178" t="s">
        <v>304</v>
      </c>
      <c r="D229" s="179"/>
      <c r="E229" s="179"/>
      <c r="F229" s="179"/>
      <c r="G229" s="180"/>
    </row>
    <row r="230" spans="1:7" ht="15" thickBot="1" x14ac:dyDescent="0.25">
      <c r="A230" s="196" t="s">
        <v>305</v>
      </c>
      <c r="B230" s="197"/>
      <c r="C230" s="196" t="s">
        <v>411</v>
      </c>
      <c r="D230" s="207"/>
      <c r="E230" s="207"/>
      <c r="F230" s="207"/>
      <c r="G230" s="197"/>
    </row>
    <row r="231" spans="1:7" x14ac:dyDescent="0.2">
      <c r="A231" s="190" t="s">
        <v>307</v>
      </c>
      <c r="B231" s="191"/>
      <c r="C231" s="190" t="s">
        <v>412</v>
      </c>
      <c r="D231" s="208"/>
      <c r="E231" s="208"/>
      <c r="F231" s="208"/>
      <c r="G231" s="191"/>
    </row>
    <row r="232" spans="1:7" x14ac:dyDescent="0.2">
      <c r="A232" s="192"/>
      <c r="B232" s="193"/>
      <c r="C232" s="192" t="s">
        <v>413</v>
      </c>
      <c r="D232" s="200"/>
      <c r="E232" s="200"/>
      <c r="F232" s="200"/>
      <c r="G232" s="193"/>
    </row>
    <row r="233" spans="1:7" x14ac:dyDescent="0.2">
      <c r="A233" s="192"/>
      <c r="B233" s="193"/>
      <c r="C233" s="192" t="s">
        <v>414</v>
      </c>
      <c r="D233" s="200"/>
      <c r="E233" s="200"/>
      <c r="F233" s="200"/>
      <c r="G233" s="193"/>
    </row>
    <row r="234" spans="1:7" x14ac:dyDescent="0.2">
      <c r="A234" s="192"/>
      <c r="B234" s="193"/>
      <c r="C234" s="192" t="s">
        <v>415</v>
      </c>
      <c r="D234" s="200"/>
      <c r="E234" s="200"/>
      <c r="F234" s="200"/>
      <c r="G234" s="193"/>
    </row>
    <row r="235" spans="1:7" x14ac:dyDescent="0.2">
      <c r="A235" s="192"/>
      <c r="B235" s="193"/>
      <c r="C235" s="192" t="s">
        <v>416</v>
      </c>
      <c r="D235" s="200"/>
      <c r="E235" s="200"/>
      <c r="F235" s="200"/>
      <c r="G235" s="193"/>
    </row>
    <row r="236" spans="1:7" ht="15" thickBot="1" x14ac:dyDescent="0.25">
      <c r="A236" s="192"/>
      <c r="B236" s="195"/>
      <c r="C236" s="194" t="s">
        <v>417</v>
      </c>
      <c r="D236" s="201"/>
      <c r="E236" s="201"/>
      <c r="F236" s="201"/>
      <c r="G236" s="195"/>
    </row>
    <row r="237" spans="1:7" ht="54" customHeight="1" x14ac:dyDescent="0.2">
      <c r="A237" s="264" t="s">
        <v>39</v>
      </c>
      <c r="B237" s="255" t="s">
        <v>418</v>
      </c>
      <c r="C237" s="256"/>
      <c r="D237" s="256"/>
      <c r="E237" s="256"/>
      <c r="F237" s="256"/>
      <c r="G237" s="257"/>
    </row>
    <row r="238" spans="1:7" ht="27.75" customHeight="1" x14ac:dyDescent="0.2">
      <c r="A238" s="265"/>
      <c r="B238" s="258" t="s">
        <v>419</v>
      </c>
      <c r="C238" s="259"/>
      <c r="D238" s="259"/>
      <c r="E238" s="259"/>
      <c r="F238" s="259"/>
      <c r="G238" s="260"/>
    </row>
    <row r="239" spans="1:7" ht="15.75" customHeight="1" x14ac:dyDescent="0.2">
      <c r="A239" s="265"/>
      <c r="B239" s="258" t="s">
        <v>420</v>
      </c>
      <c r="C239" s="259"/>
      <c r="D239" s="259"/>
      <c r="E239" s="259"/>
      <c r="F239" s="259"/>
      <c r="G239" s="260"/>
    </row>
    <row r="240" spans="1:7" ht="12.75" customHeight="1" thickBot="1" x14ac:dyDescent="0.25">
      <c r="A240" s="266"/>
      <c r="B240" s="261" t="s">
        <v>421</v>
      </c>
      <c r="C240" s="262"/>
      <c r="D240" s="262"/>
      <c r="E240" s="262"/>
      <c r="F240" s="262"/>
      <c r="G240" s="263"/>
    </row>
    <row r="241" spans="1:7" ht="15" thickBot="1" x14ac:dyDescent="0.25">
      <c r="A241" s="194" t="s">
        <v>319</v>
      </c>
      <c r="B241" s="207"/>
      <c r="C241" s="207"/>
      <c r="D241" s="207"/>
      <c r="E241" s="207"/>
      <c r="F241" s="207"/>
      <c r="G241" s="197"/>
    </row>
    <row r="244" spans="1:7" ht="27.75" x14ac:dyDescent="0.2">
      <c r="A244" s="135" t="s">
        <v>22</v>
      </c>
      <c r="B244" s="135"/>
      <c r="C244" s="135"/>
    </row>
    <row r="245" spans="1:7" ht="69.75" customHeight="1" x14ac:dyDescent="0.2">
      <c r="A245" s="92" t="s">
        <v>81</v>
      </c>
      <c r="B245" s="241" t="s">
        <v>428</v>
      </c>
      <c r="C245" s="242"/>
    </row>
    <row r="246" spans="1:7" ht="15" thickBot="1" x14ac:dyDescent="0.25"/>
    <row r="247" spans="1:7" ht="17.25" thickBot="1" x14ac:dyDescent="0.25">
      <c r="A247" s="184" t="s">
        <v>427</v>
      </c>
      <c r="B247" s="185"/>
      <c r="C247" s="185"/>
      <c r="D247" s="185"/>
      <c r="E247" s="185"/>
      <c r="F247" s="185"/>
      <c r="G247" s="186"/>
    </row>
    <row r="248" spans="1:7" ht="17.25" thickBot="1" x14ac:dyDescent="0.25">
      <c r="A248" s="187" t="s">
        <v>23</v>
      </c>
      <c r="B248" s="188"/>
      <c r="C248" s="187" t="s">
        <v>24</v>
      </c>
      <c r="D248" s="189"/>
      <c r="E248" s="189"/>
      <c r="F248" s="189"/>
      <c r="G248" s="188"/>
    </row>
    <row r="249" spans="1:7" ht="27" customHeight="1" thickBot="1" x14ac:dyDescent="0.25">
      <c r="A249" s="172" t="s">
        <v>25</v>
      </c>
      <c r="B249" s="173"/>
      <c r="C249" s="172" t="s">
        <v>428</v>
      </c>
      <c r="D249" s="174"/>
      <c r="E249" s="174"/>
      <c r="F249" s="174"/>
      <c r="G249" s="173"/>
    </row>
    <row r="250" spans="1:7" ht="27" customHeight="1" x14ac:dyDescent="0.2">
      <c r="A250" s="190" t="s">
        <v>26</v>
      </c>
      <c r="B250" s="191"/>
      <c r="C250" s="169" t="s">
        <v>429</v>
      </c>
      <c r="D250" s="170"/>
      <c r="E250" s="170"/>
      <c r="F250" s="170"/>
      <c r="G250" s="171"/>
    </row>
    <row r="251" spans="1:7" ht="27" customHeight="1" x14ac:dyDescent="0.2">
      <c r="A251" s="192"/>
      <c r="B251" s="193"/>
      <c r="C251" s="175" t="s">
        <v>430</v>
      </c>
      <c r="D251" s="176"/>
      <c r="E251" s="176"/>
      <c r="F251" s="176"/>
      <c r="G251" s="177"/>
    </row>
    <row r="252" spans="1:7" ht="27" customHeight="1" x14ac:dyDescent="0.2">
      <c r="A252" s="192"/>
      <c r="B252" s="193"/>
      <c r="C252" s="175" t="s">
        <v>431</v>
      </c>
      <c r="D252" s="176"/>
      <c r="E252" s="176"/>
      <c r="F252" s="176"/>
      <c r="G252" s="177"/>
    </row>
    <row r="253" spans="1:7" ht="27" customHeight="1" x14ac:dyDescent="0.2">
      <c r="A253" s="192"/>
      <c r="B253" s="193"/>
      <c r="C253" s="175" t="s">
        <v>432</v>
      </c>
      <c r="D253" s="176"/>
      <c r="E253" s="176"/>
      <c r="F253" s="176"/>
      <c r="G253" s="177"/>
    </row>
    <row r="254" spans="1:7" ht="40.5" customHeight="1" thickBot="1" x14ac:dyDescent="0.25">
      <c r="A254" s="194"/>
      <c r="B254" s="195"/>
      <c r="C254" s="178" t="s">
        <v>433</v>
      </c>
      <c r="D254" s="179"/>
      <c r="E254" s="179"/>
      <c r="F254" s="179"/>
      <c r="G254" s="180"/>
    </row>
    <row r="255" spans="1:7" ht="213.75" customHeight="1" thickBot="1" x14ac:dyDescent="0.25">
      <c r="A255" s="190" t="s">
        <v>27</v>
      </c>
      <c r="B255" s="191"/>
      <c r="C255" s="279" t="s">
        <v>462</v>
      </c>
      <c r="D255" s="280"/>
      <c r="E255" s="280"/>
      <c r="F255" s="280"/>
      <c r="G255" s="281"/>
    </row>
    <row r="256" spans="1:7" x14ac:dyDescent="0.2">
      <c r="A256" s="190" t="s">
        <v>28</v>
      </c>
      <c r="B256" s="191"/>
      <c r="C256" s="190" t="s">
        <v>434</v>
      </c>
      <c r="D256" s="208"/>
      <c r="E256" s="208"/>
      <c r="F256" s="208"/>
      <c r="G256" s="191"/>
    </row>
    <row r="257" spans="1:7" x14ac:dyDescent="0.2">
      <c r="A257" s="192"/>
      <c r="B257" s="193"/>
      <c r="C257" s="175" t="s">
        <v>435</v>
      </c>
      <c r="D257" s="176"/>
      <c r="E257" s="176"/>
      <c r="F257" s="176"/>
      <c r="G257" s="177"/>
    </row>
    <row r="258" spans="1:7" x14ac:dyDescent="0.2">
      <c r="A258" s="192"/>
      <c r="B258" s="193"/>
      <c r="C258" s="175" t="s">
        <v>436</v>
      </c>
      <c r="D258" s="176"/>
      <c r="E258" s="176"/>
      <c r="F258" s="176"/>
      <c r="G258" s="177"/>
    </row>
    <row r="259" spans="1:7" ht="15" thickBot="1" x14ac:dyDescent="0.25">
      <c r="A259" s="194"/>
      <c r="B259" s="195"/>
      <c r="C259" s="178" t="s">
        <v>269</v>
      </c>
      <c r="D259" s="179"/>
      <c r="E259" s="179"/>
      <c r="F259" s="179"/>
      <c r="G259" s="180"/>
    </row>
    <row r="260" spans="1:7" ht="15" thickBot="1" x14ac:dyDescent="0.25">
      <c r="A260" s="196" t="s">
        <v>29</v>
      </c>
      <c r="B260" s="197"/>
      <c r="C260" s="181" t="s">
        <v>437</v>
      </c>
      <c r="D260" s="182"/>
      <c r="E260" s="182"/>
      <c r="F260" s="182"/>
      <c r="G260" s="183"/>
    </row>
    <row r="261" spans="1:7" ht="15" thickBot="1" x14ac:dyDescent="0.25">
      <c r="A261" s="196" t="s">
        <v>30</v>
      </c>
      <c r="B261" s="197"/>
      <c r="C261" s="181" t="s">
        <v>438</v>
      </c>
      <c r="D261" s="182"/>
      <c r="E261" s="182"/>
      <c r="F261" s="182"/>
      <c r="G261" s="183"/>
    </row>
    <row r="262" spans="1:7" ht="15" thickBot="1" x14ac:dyDescent="0.25">
      <c r="A262" s="212" t="s">
        <v>31</v>
      </c>
      <c r="B262" s="84" t="s">
        <v>32</v>
      </c>
      <c r="C262" s="182" t="s">
        <v>272</v>
      </c>
      <c r="D262" s="182"/>
      <c r="E262" s="182"/>
      <c r="F262" s="182"/>
      <c r="G262" s="183"/>
    </row>
    <row r="263" spans="1:7" x14ac:dyDescent="0.2">
      <c r="A263" s="213"/>
      <c r="B263" s="215" t="s">
        <v>33</v>
      </c>
      <c r="C263" s="169" t="s">
        <v>334</v>
      </c>
      <c r="D263" s="170"/>
      <c r="E263" s="170"/>
      <c r="F263" s="170"/>
      <c r="G263" s="171"/>
    </row>
    <row r="264" spans="1:7" ht="15" thickBot="1" x14ac:dyDescent="0.25">
      <c r="A264" s="214"/>
      <c r="B264" s="216"/>
      <c r="C264" s="178" t="s">
        <v>274</v>
      </c>
      <c r="D264" s="179"/>
      <c r="E264" s="179"/>
      <c r="F264" s="179"/>
      <c r="G264" s="180"/>
    </row>
    <row r="265" spans="1:7" x14ac:dyDescent="0.2">
      <c r="A265" s="190" t="s">
        <v>34</v>
      </c>
      <c r="B265" s="191"/>
      <c r="C265" s="282">
        <v>84.235416666666666</v>
      </c>
      <c r="D265" s="283"/>
      <c r="E265" s="283"/>
      <c r="F265" s="283"/>
      <c r="G265" s="284"/>
    </row>
    <row r="266" spans="1:7" x14ac:dyDescent="0.2">
      <c r="A266" s="192"/>
      <c r="B266" s="193"/>
      <c r="C266" s="175"/>
      <c r="D266" s="176"/>
      <c r="E266" s="176"/>
      <c r="F266" s="176"/>
      <c r="G266" s="177"/>
    </row>
    <row r="267" spans="1:7" x14ac:dyDescent="0.2">
      <c r="A267" s="192"/>
      <c r="B267" s="193"/>
      <c r="C267" s="175" t="s">
        <v>276</v>
      </c>
      <c r="D267" s="176"/>
      <c r="E267" s="176"/>
      <c r="F267" s="176"/>
      <c r="G267" s="177"/>
    </row>
    <row r="268" spans="1:7" x14ac:dyDescent="0.2">
      <c r="A268" s="192"/>
      <c r="B268" s="193"/>
      <c r="C268" s="175" t="s">
        <v>439</v>
      </c>
      <c r="D268" s="176"/>
      <c r="E268" s="176"/>
      <c r="F268" s="176"/>
      <c r="G268" s="177"/>
    </row>
    <row r="269" spans="1:7" x14ac:dyDescent="0.2">
      <c r="A269" s="192"/>
      <c r="B269" s="193"/>
      <c r="C269" s="175" t="s">
        <v>440</v>
      </c>
      <c r="D269" s="176"/>
      <c r="E269" s="176"/>
      <c r="F269" s="176"/>
      <c r="G269" s="177"/>
    </row>
    <row r="270" spans="1:7" x14ac:dyDescent="0.2">
      <c r="A270" s="192"/>
      <c r="B270" s="193"/>
      <c r="C270" s="175" t="s">
        <v>441</v>
      </c>
      <c r="D270" s="176"/>
      <c r="E270" s="176"/>
      <c r="F270" s="176"/>
      <c r="G270" s="177"/>
    </row>
    <row r="271" spans="1:7" x14ac:dyDescent="0.2">
      <c r="A271" s="192"/>
      <c r="B271" s="193"/>
      <c r="C271" s="175" t="s">
        <v>442</v>
      </c>
      <c r="D271" s="176"/>
      <c r="E271" s="176"/>
      <c r="F271" s="176"/>
      <c r="G271" s="177"/>
    </row>
    <row r="272" spans="1:7" x14ac:dyDescent="0.2">
      <c r="A272" s="192"/>
      <c r="B272" s="193"/>
      <c r="C272" s="175" t="s">
        <v>443</v>
      </c>
      <c r="D272" s="176"/>
      <c r="E272" s="176"/>
      <c r="F272" s="176"/>
      <c r="G272" s="177"/>
    </row>
    <row r="273" spans="1:7" ht="15" thickBot="1" x14ac:dyDescent="0.25">
      <c r="A273" s="194"/>
      <c r="B273" s="195"/>
      <c r="C273" s="178" t="s">
        <v>444</v>
      </c>
      <c r="D273" s="179"/>
      <c r="E273" s="179"/>
      <c r="F273" s="179"/>
      <c r="G273" s="180"/>
    </row>
    <row r="274" spans="1:7" x14ac:dyDescent="0.2">
      <c r="A274" s="190" t="s">
        <v>35</v>
      </c>
      <c r="B274" s="191"/>
      <c r="C274" s="169" t="s">
        <v>445</v>
      </c>
      <c r="D274" s="170"/>
      <c r="E274" s="170"/>
      <c r="F274" s="170"/>
      <c r="G274" s="171"/>
    </row>
    <row r="275" spans="1:7" ht="15" thickBot="1" x14ac:dyDescent="0.25">
      <c r="A275" s="192"/>
      <c r="B275" s="193"/>
      <c r="C275" s="178"/>
      <c r="D275" s="179"/>
      <c r="E275" s="179"/>
      <c r="F275" s="179"/>
      <c r="G275" s="180"/>
    </row>
    <row r="276" spans="1:7" ht="15" thickBot="1" x14ac:dyDescent="0.25">
      <c r="A276" s="192"/>
      <c r="B276" s="193"/>
      <c r="C276" s="102" t="s">
        <v>446</v>
      </c>
      <c r="D276" s="102">
        <v>2023</v>
      </c>
      <c r="E276" s="102">
        <v>2024</v>
      </c>
      <c r="F276" s="102">
        <v>2025</v>
      </c>
      <c r="G276" s="102">
        <v>2026</v>
      </c>
    </row>
    <row r="277" spans="1:7" ht="15" thickBot="1" x14ac:dyDescent="0.25">
      <c r="A277" s="192"/>
      <c r="B277" s="193"/>
      <c r="C277" s="87" t="s">
        <v>374</v>
      </c>
      <c r="D277" s="86">
        <v>192</v>
      </c>
      <c r="E277" s="86">
        <v>417</v>
      </c>
      <c r="F277" s="86">
        <v>642</v>
      </c>
      <c r="G277" s="86">
        <v>867</v>
      </c>
    </row>
    <row r="278" spans="1:7" ht="15" thickBot="1" x14ac:dyDescent="0.25">
      <c r="A278" s="192"/>
      <c r="B278" s="193"/>
      <c r="C278" s="87" t="s">
        <v>375</v>
      </c>
      <c r="D278" s="86">
        <v>22</v>
      </c>
      <c r="E278" s="86">
        <v>37</v>
      </c>
      <c r="F278" s="86">
        <v>52</v>
      </c>
      <c r="G278" s="86">
        <v>67</v>
      </c>
    </row>
    <row r="279" spans="1:7" ht="15" thickBot="1" x14ac:dyDescent="0.25">
      <c r="A279" s="192"/>
      <c r="B279" s="193"/>
      <c r="C279" s="87" t="s">
        <v>376</v>
      </c>
      <c r="D279" s="86">
        <v>76</v>
      </c>
      <c r="E279" s="86">
        <v>211</v>
      </c>
      <c r="F279" s="86">
        <v>346</v>
      </c>
      <c r="G279" s="86">
        <v>481</v>
      </c>
    </row>
    <row r="280" spans="1:7" ht="15" thickBot="1" x14ac:dyDescent="0.25">
      <c r="A280" s="192"/>
      <c r="B280" s="193"/>
      <c r="C280" s="87" t="s">
        <v>377</v>
      </c>
      <c r="D280" s="86">
        <v>40</v>
      </c>
      <c r="E280" s="86">
        <v>120</v>
      </c>
      <c r="F280" s="86">
        <v>200</v>
      </c>
      <c r="G280" s="86">
        <v>280</v>
      </c>
    </row>
    <row r="281" spans="1:7" ht="15" thickBot="1" x14ac:dyDescent="0.25">
      <c r="A281" s="192"/>
      <c r="B281" s="193"/>
      <c r="C281" s="87" t="s">
        <v>378</v>
      </c>
      <c r="D281" s="86">
        <v>121</v>
      </c>
      <c r="E281" s="86">
        <v>161</v>
      </c>
      <c r="F281" s="86">
        <v>201</v>
      </c>
      <c r="G281" s="86">
        <v>241</v>
      </c>
    </row>
    <row r="282" spans="1:7" ht="15" thickBot="1" x14ac:dyDescent="0.25">
      <c r="A282" s="192"/>
      <c r="B282" s="193"/>
      <c r="C282" s="87" t="s">
        <v>379</v>
      </c>
      <c r="D282" s="86">
        <v>0</v>
      </c>
      <c r="E282" s="86">
        <v>5</v>
      </c>
      <c r="F282" s="86">
        <v>10</v>
      </c>
      <c r="G282" s="86">
        <v>15</v>
      </c>
    </row>
    <row r="283" spans="1:7" ht="15" thickBot="1" x14ac:dyDescent="0.25">
      <c r="A283" s="194"/>
      <c r="B283" s="195"/>
      <c r="C283" s="87" t="s">
        <v>380</v>
      </c>
      <c r="D283" s="86">
        <v>451</v>
      </c>
      <c r="E283" s="86">
        <v>951</v>
      </c>
      <c r="F283" s="86">
        <v>1.4510000000000001</v>
      </c>
      <c r="G283" s="86">
        <v>1.9510000000000001</v>
      </c>
    </row>
    <row r="284" spans="1:7" ht="15" thickBot="1" x14ac:dyDescent="0.25">
      <c r="A284" s="196" t="s">
        <v>293</v>
      </c>
      <c r="B284" s="197"/>
      <c r="C284" s="181" t="s">
        <v>294</v>
      </c>
      <c r="D284" s="182"/>
      <c r="E284" s="182"/>
      <c r="F284" s="182"/>
      <c r="G284" s="183"/>
    </row>
    <row r="285" spans="1:7" ht="15" thickBot="1" x14ac:dyDescent="0.25">
      <c r="A285" s="196" t="s">
        <v>36</v>
      </c>
      <c r="B285" s="197"/>
      <c r="C285" s="181" t="s">
        <v>447</v>
      </c>
      <c r="D285" s="182"/>
      <c r="E285" s="182"/>
      <c r="F285" s="182"/>
      <c r="G285" s="183"/>
    </row>
    <row r="286" spans="1:7" x14ac:dyDescent="0.2">
      <c r="A286" s="190" t="s">
        <v>37</v>
      </c>
      <c r="B286" s="191"/>
      <c r="C286" s="169" t="s">
        <v>448</v>
      </c>
      <c r="D286" s="170"/>
      <c r="E286" s="170"/>
      <c r="F286" s="170"/>
      <c r="G286" s="171"/>
    </row>
    <row r="287" spans="1:7" x14ac:dyDescent="0.2">
      <c r="A287" s="192"/>
      <c r="B287" s="193"/>
      <c r="C287" s="175" t="s">
        <v>344</v>
      </c>
      <c r="D287" s="176"/>
      <c r="E287" s="176"/>
      <c r="F287" s="176"/>
      <c r="G287" s="177"/>
    </row>
    <row r="288" spans="1:7" ht="15" thickBot="1" x14ac:dyDescent="0.25">
      <c r="A288" s="194"/>
      <c r="B288" s="195"/>
      <c r="C288" s="178" t="s">
        <v>345</v>
      </c>
      <c r="D288" s="179"/>
      <c r="E288" s="179"/>
      <c r="F288" s="179"/>
      <c r="G288" s="180"/>
    </row>
    <row r="289" spans="1:7" ht="15" thickBot="1" x14ac:dyDescent="0.25">
      <c r="A289" s="196" t="s">
        <v>38</v>
      </c>
      <c r="B289" s="197"/>
      <c r="C289" s="181" t="s">
        <v>449</v>
      </c>
      <c r="D289" s="182"/>
      <c r="E289" s="182"/>
      <c r="F289" s="182"/>
      <c r="G289" s="183"/>
    </row>
    <row r="290" spans="1:7" ht="15" thickBot="1" x14ac:dyDescent="0.25">
      <c r="A290" s="196" t="s">
        <v>300</v>
      </c>
      <c r="B290" s="197"/>
      <c r="C290" s="181" t="s">
        <v>155</v>
      </c>
      <c r="D290" s="182"/>
      <c r="E290" s="182"/>
      <c r="F290" s="182"/>
      <c r="G290" s="183"/>
    </row>
    <row r="291" spans="1:7" x14ac:dyDescent="0.2">
      <c r="A291" s="190" t="s">
        <v>302</v>
      </c>
      <c r="B291" s="191"/>
      <c r="C291" s="190" t="s">
        <v>303</v>
      </c>
      <c r="D291" s="208"/>
      <c r="E291" s="208"/>
      <c r="F291" s="208"/>
      <c r="G291" s="191"/>
    </row>
    <row r="292" spans="1:7" ht="15" thickBot="1" x14ac:dyDescent="0.25">
      <c r="A292" s="194"/>
      <c r="B292" s="195"/>
      <c r="C292" s="194" t="s">
        <v>304</v>
      </c>
      <c r="D292" s="201"/>
      <c r="E292" s="201"/>
      <c r="F292" s="201"/>
      <c r="G292" s="195"/>
    </row>
    <row r="293" spans="1:7" x14ac:dyDescent="0.2">
      <c r="A293" s="190" t="s">
        <v>305</v>
      </c>
      <c r="B293" s="191"/>
      <c r="C293" s="169" t="s">
        <v>450</v>
      </c>
      <c r="D293" s="170"/>
      <c r="E293" s="170"/>
      <c r="F293" s="170"/>
      <c r="G293" s="171"/>
    </row>
    <row r="294" spans="1:7" ht="15" thickBot="1" x14ac:dyDescent="0.25">
      <c r="A294" s="194"/>
      <c r="B294" s="195"/>
      <c r="C294" s="178"/>
      <c r="D294" s="179"/>
      <c r="E294" s="179"/>
      <c r="F294" s="179"/>
      <c r="G294" s="180"/>
    </row>
    <row r="295" spans="1:7" x14ac:dyDescent="0.2">
      <c r="A295" s="190" t="s">
        <v>307</v>
      </c>
      <c r="B295" s="191"/>
      <c r="C295" s="190" t="s">
        <v>451</v>
      </c>
      <c r="D295" s="208"/>
      <c r="E295" s="208"/>
      <c r="F295" s="208"/>
      <c r="G295" s="191"/>
    </row>
    <row r="296" spans="1:7" x14ac:dyDescent="0.2">
      <c r="A296" s="192"/>
      <c r="B296" s="193"/>
      <c r="C296" s="192" t="s">
        <v>311</v>
      </c>
      <c r="D296" s="200"/>
      <c r="E296" s="200"/>
      <c r="F296" s="200"/>
      <c r="G296" s="193"/>
    </row>
    <row r="297" spans="1:7" x14ac:dyDescent="0.2">
      <c r="A297" s="192"/>
      <c r="B297" s="193"/>
      <c r="C297" s="192" t="s">
        <v>310</v>
      </c>
      <c r="D297" s="200"/>
      <c r="E297" s="200"/>
      <c r="F297" s="200"/>
      <c r="G297" s="193"/>
    </row>
    <row r="298" spans="1:7" x14ac:dyDescent="0.2">
      <c r="A298" s="192"/>
      <c r="B298" s="193"/>
      <c r="C298" s="192" t="s">
        <v>452</v>
      </c>
      <c r="D298" s="200"/>
      <c r="E298" s="200"/>
      <c r="F298" s="200"/>
      <c r="G298" s="193"/>
    </row>
    <row r="299" spans="1:7" x14ac:dyDescent="0.2">
      <c r="A299" s="192"/>
      <c r="B299" s="193"/>
      <c r="C299" s="192" t="s">
        <v>453</v>
      </c>
      <c r="D299" s="200"/>
      <c r="E299" s="200"/>
      <c r="F299" s="200"/>
      <c r="G299" s="193"/>
    </row>
    <row r="300" spans="1:7" x14ac:dyDescent="0.2">
      <c r="A300" s="192"/>
      <c r="B300" s="193"/>
      <c r="C300" s="192" t="s">
        <v>313</v>
      </c>
      <c r="D300" s="200"/>
      <c r="E300" s="200"/>
      <c r="F300" s="200"/>
      <c r="G300" s="193"/>
    </row>
    <row r="301" spans="1:7" ht="15" thickBot="1" x14ac:dyDescent="0.25">
      <c r="A301" s="194"/>
      <c r="B301" s="195"/>
      <c r="C301" s="194"/>
      <c r="D301" s="201"/>
      <c r="E301" s="201"/>
      <c r="F301" s="201"/>
      <c r="G301" s="195"/>
    </row>
    <row r="302" spans="1:7" ht="27" customHeight="1" x14ac:dyDescent="0.2">
      <c r="A302" s="190" t="s">
        <v>39</v>
      </c>
      <c r="B302" s="191"/>
      <c r="C302" s="169" t="s">
        <v>454</v>
      </c>
      <c r="D302" s="170"/>
      <c r="E302" s="170"/>
      <c r="F302" s="170"/>
      <c r="G302" s="171"/>
    </row>
    <row r="303" spans="1:7" x14ac:dyDescent="0.2">
      <c r="A303" s="192"/>
      <c r="B303" s="193"/>
      <c r="C303" s="175" t="s">
        <v>455</v>
      </c>
      <c r="D303" s="176"/>
      <c r="E303" s="176"/>
      <c r="F303" s="176"/>
      <c r="G303" s="177"/>
    </row>
    <row r="304" spans="1:7" x14ac:dyDescent="0.2">
      <c r="A304" s="192"/>
      <c r="B304" s="193"/>
      <c r="C304" s="285" t="s">
        <v>456</v>
      </c>
      <c r="D304" s="286"/>
      <c r="E304" s="286"/>
      <c r="F304" s="286"/>
      <c r="G304" s="287"/>
    </row>
    <row r="305" spans="1:7" x14ac:dyDescent="0.2">
      <c r="A305" s="192"/>
      <c r="B305" s="193"/>
      <c r="C305" s="285" t="s">
        <v>457</v>
      </c>
      <c r="D305" s="286"/>
      <c r="E305" s="286"/>
      <c r="F305" s="286"/>
      <c r="G305" s="287"/>
    </row>
    <row r="306" spans="1:7" x14ac:dyDescent="0.2">
      <c r="A306" s="192"/>
      <c r="B306" s="193"/>
      <c r="C306" s="285" t="s">
        <v>458</v>
      </c>
      <c r="D306" s="286"/>
      <c r="E306" s="286"/>
      <c r="F306" s="286"/>
      <c r="G306" s="287"/>
    </row>
    <row r="307" spans="1:7" ht="27" customHeight="1" x14ac:dyDescent="0.2">
      <c r="A307" s="192"/>
      <c r="B307" s="193"/>
      <c r="C307" s="285" t="s">
        <v>459</v>
      </c>
      <c r="D307" s="286"/>
      <c r="E307" s="286"/>
      <c r="F307" s="286"/>
      <c r="G307" s="287"/>
    </row>
    <row r="308" spans="1:7" ht="15" thickBot="1" x14ac:dyDescent="0.25">
      <c r="A308" s="194"/>
      <c r="B308" s="195"/>
      <c r="C308" s="288" t="s">
        <v>460</v>
      </c>
      <c r="D308" s="289"/>
      <c r="E308" s="289"/>
      <c r="F308" s="289"/>
      <c r="G308" s="290"/>
    </row>
    <row r="309" spans="1:7" ht="15" thickBot="1" x14ac:dyDescent="0.25">
      <c r="A309" s="196" t="s">
        <v>461</v>
      </c>
      <c r="B309" s="207"/>
      <c r="C309" s="207"/>
      <c r="D309" s="207"/>
      <c r="E309" s="207"/>
      <c r="F309" s="207"/>
      <c r="G309" s="197"/>
    </row>
    <row r="312" spans="1:7" ht="27.75" x14ac:dyDescent="0.2">
      <c r="A312" s="135" t="s">
        <v>22</v>
      </c>
      <c r="B312" s="135"/>
      <c r="C312" s="135"/>
    </row>
    <row r="313" spans="1:7" ht="99" customHeight="1" x14ac:dyDescent="0.2">
      <c r="A313" s="92" t="s">
        <v>81</v>
      </c>
      <c r="B313" s="241" t="s">
        <v>464</v>
      </c>
      <c r="C313" s="242"/>
    </row>
    <row r="314" spans="1:7" ht="15" thickBot="1" x14ac:dyDescent="0.25"/>
    <row r="315" spans="1:7" ht="17.25" thickBot="1" x14ac:dyDescent="0.25">
      <c r="A315" s="184" t="s">
        <v>463</v>
      </c>
      <c r="B315" s="185"/>
      <c r="C315" s="185"/>
      <c r="D315" s="185"/>
      <c r="E315" s="185"/>
      <c r="F315" s="185"/>
      <c r="G315" s="186"/>
    </row>
    <row r="316" spans="1:7" ht="17.25" thickBot="1" x14ac:dyDescent="0.25">
      <c r="A316" s="187" t="s">
        <v>23</v>
      </c>
      <c r="B316" s="188"/>
      <c r="C316" s="187" t="s">
        <v>24</v>
      </c>
      <c r="D316" s="189"/>
      <c r="E316" s="189"/>
      <c r="F316" s="189"/>
      <c r="G316" s="188"/>
    </row>
    <row r="317" spans="1:7" ht="27" customHeight="1" thickBot="1" x14ac:dyDescent="0.25">
      <c r="A317" s="172" t="s">
        <v>25</v>
      </c>
      <c r="B317" s="173"/>
      <c r="C317" s="172" t="s">
        <v>464</v>
      </c>
      <c r="D317" s="174"/>
      <c r="E317" s="174"/>
      <c r="F317" s="174"/>
      <c r="G317" s="173"/>
    </row>
    <row r="318" spans="1:7" ht="27" customHeight="1" x14ac:dyDescent="0.2">
      <c r="A318" s="190" t="s">
        <v>26</v>
      </c>
      <c r="B318" s="191"/>
      <c r="C318" s="169" t="s">
        <v>465</v>
      </c>
      <c r="D318" s="170"/>
      <c r="E318" s="170"/>
      <c r="F318" s="170"/>
      <c r="G318" s="171"/>
    </row>
    <row r="319" spans="1:7" ht="27" customHeight="1" x14ac:dyDescent="0.2">
      <c r="A319" s="192"/>
      <c r="B319" s="193"/>
      <c r="C319" s="175" t="s">
        <v>466</v>
      </c>
      <c r="D319" s="176"/>
      <c r="E319" s="176"/>
      <c r="F319" s="176"/>
      <c r="G319" s="177"/>
    </row>
    <row r="320" spans="1:7" ht="27" customHeight="1" x14ac:dyDescent="0.2">
      <c r="A320" s="192"/>
      <c r="B320" s="193"/>
      <c r="C320" s="175" t="s">
        <v>467</v>
      </c>
      <c r="D320" s="176"/>
      <c r="E320" s="176"/>
      <c r="F320" s="176"/>
      <c r="G320" s="177"/>
    </row>
    <row r="321" spans="1:7" ht="15" thickBot="1" x14ac:dyDescent="0.25">
      <c r="A321" s="194"/>
      <c r="B321" s="195"/>
      <c r="C321" s="178" t="s">
        <v>468</v>
      </c>
      <c r="D321" s="179"/>
      <c r="E321" s="179"/>
      <c r="F321" s="179"/>
      <c r="G321" s="180"/>
    </row>
    <row r="322" spans="1:7" x14ac:dyDescent="0.2">
      <c r="A322" s="190"/>
      <c r="B322" s="191"/>
      <c r="C322" s="169" t="s">
        <v>469</v>
      </c>
      <c r="D322" s="170"/>
      <c r="E322" s="170"/>
      <c r="F322" s="170"/>
      <c r="G322" s="171"/>
    </row>
    <row r="323" spans="1:7" ht="27" customHeight="1" x14ac:dyDescent="0.2">
      <c r="A323" s="192"/>
      <c r="B323" s="193"/>
      <c r="C323" s="175" t="s">
        <v>470</v>
      </c>
      <c r="D323" s="176"/>
      <c r="E323" s="176"/>
      <c r="F323" s="176"/>
      <c r="G323" s="177"/>
    </row>
    <row r="324" spans="1:7" ht="40.5" customHeight="1" x14ac:dyDescent="0.2">
      <c r="A324" s="192"/>
      <c r="B324" s="193"/>
      <c r="C324" s="175" t="s">
        <v>471</v>
      </c>
      <c r="D324" s="176"/>
      <c r="E324" s="176"/>
      <c r="F324" s="176"/>
      <c r="G324" s="177"/>
    </row>
    <row r="325" spans="1:7" ht="40.5" customHeight="1" thickBot="1" x14ac:dyDescent="0.25">
      <c r="A325" s="194"/>
      <c r="B325" s="195"/>
      <c r="C325" s="178" t="s">
        <v>472</v>
      </c>
      <c r="D325" s="179"/>
      <c r="E325" s="179"/>
      <c r="F325" s="179"/>
      <c r="G325" s="180"/>
    </row>
    <row r="326" spans="1:7" ht="191.25" customHeight="1" thickBot="1" x14ac:dyDescent="0.25">
      <c r="A326" s="291" t="s">
        <v>27</v>
      </c>
      <c r="B326" s="292"/>
      <c r="C326" s="209" t="s">
        <v>489</v>
      </c>
      <c r="D326" s="210"/>
      <c r="E326" s="210"/>
      <c r="F326" s="210"/>
      <c r="G326" s="211"/>
    </row>
    <row r="327" spans="1:7" x14ac:dyDescent="0.2">
      <c r="A327" s="190" t="s">
        <v>28</v>
      </c>
      <c r="B327" s="191"/>
      <c r="C327" s="169" t="s">
        <v>473</v>
      </c>
      <c r="D327" s="170"/>
      <c r="E327" s="170"/>
      <c r="F327" s="170"/>
      <c r="G327" s="171"/>
    </row>
    <row r="328" spans="1:7" x14ac:dyDescent="0.2">
      <c r="A328" s="192"/>
      <c r="B328" s="193"/>
      <c r="C328" s="175" t="s">
        <v>474</v>
      </c>
      <c r="D328" s="176"/>
      <c r="E328" s="176"/>
      <c r="F328" s="176"/>
      <c r="G328" s="177"/>
    </row>
    <row r="329" spans="1:7" ht="15" thickBot="1" x14ac:dyDescent="0.25">
      <c r="A329" s="194"/>
      <c r="B329" s="195"/>
      <c r="C329" s="178" t="s">
        <v>269</v>
      </c>
      <c r="D329" s="179"/>
      <c r="E329" s="179"/>
      <c r="F329" s="179"/>
      <c r="G329" s="180"/>
    </row>
    <row r="330" spans="1:7" ht="15" thickBot="1" x14ac:dyDescent="0.25">
      <c r="A330" s="196" t="s">
        <v>29</v>
      </c>
      <c r="B330" s="197"/>
      <c r="C330" s="181" t="s">
        <v>270</v>
      </c>
      <c r="D330" s="182"/>
      <c r="E330" s="182"/>
      <c r="F330" s="182"/>
      <c r="G330" s="183"/>
    </row>
    <row r="331" spans="1:7" ht="15" thickBot="1" x14ac:dyDescent="0.25">
      <c r="A331" s="196" t="s">
        <v>30</v>
      </c>
      <c r="B331" s="197"/>
      <c r="C331" s="181" t="s">
        <v>475</v>
      </c>
      <c r="D331" s="182"/>
      <c r="E331" s="182"/>
      <c r="F331" s="182"/>
      <c r="G331" s="183"/>
    </row>
    <row r="332" spans="1:7" ht="15" thickBot="1" x14ac:dyDescent="0.25">
      <c r="A332" s="212" t="s">
        <v>31</v>
      </c>
      <c r="B332" s="84" t="s">
        <v>32</v>
      </c>
      <c r="C332" s="182" t="s">
        <v>272</v>
      </c>
      <c r="D332" s="182"/>
      <c r="E332" s="182"/>
      <c r="F332" s="182"/>
      <c r="G332" s="183"/>
    </row>
    <row r="333" spans="1:7" x14ac:dyDescent="0.2">
      <c r="A333" s="213"/>
      <c r="B333" s="215" t="s">
        <v>33</v>
      </c>
      <c r="C333" s="169" t="s">
        <v>334</v>
      </c>
      <c r="D333" s="170"/>
      <c r="E333" s="170"/>
      <c r="F333" s="170"/>
      <c r="G333" s="171"/>
    </row>
    <row r="334" spans="1:7" ht="15" thickBot="1" x14ac:dyDescent="0.25">
      <c r="A334" s="214"/>
      <c r="B334" s="216"/>
      <c r="C334" s="178" t="s">
        <v>274</v>
      </c>
      <c r="D334" s="179"/>
      <c r="E334" s="179"/>
      <c r="F334" s="179"/>
      <c r="G334" s="180"/>
    </row>
    <row r="335" spans="1:7" x14ac:dyDescent="0.2">
      <c r="A335" s="190" t="s">
        <v>34</v>
      </c>
      <c r="B335" s="191"/>
      <c r="C335" s="169" t="s">
        <v>476</v>
      </c>
      <c r="D335" s="170"/>
      <c r="E335" s="170"/>
      <c r="F335" s="170"/>
      <c r="G335" s="171"/>
    </row>
    <row r="336" spans="1:7" x14ac:dyDescent="0.2">
      <c r="A336" s="192"/>
      <c r="B336" s="193"/>
      <c r="C336" s="192"/>
      <c r="D336" s="200"/>
      <c r="E336" s="200"/>
      <c r="F336" s="200"/>
      <c r="G336" s="193"/>
    </row>
    <row r="337" spans="1:7" x14ac:dyDescent="0.2">
      <c r="A337" s="192"/>
      <c r="B337" s="193"/>
      <c r="C337" s="192" t="s">
        <v>276</v>
      </c>
      <c r="D337" s="200"/>
      <c r="E337" s="200"/>
      <c r="F337" s="200"/>
      <c r="G337" s="193"/>
    </row>
    <row r="338" spans="1:7" x14ac:dyDescent="0.2">
      <c r="A338" s="192"/>
      <c r="B338" s="193"/>
      <c r="C338" s="192" t="s">
        <v>477</v>
      </c>
      <c r="D338" s="200"/>
      <c r="E338" s="200"/>
      <c r="F338" s="200"/>
      <c r="G338" s="193"/>
    </row>
    <row r="339" spans="1:7" x14ac:dyDescent="0.2">
      <c r="A339" s="192"/>
      <c r="B339" s="193"/>
      <c r="C339" s="192" t="s">
        <v>478</v>
      </c>
      <c r="D339" s="200"/>
      <c r="E339" s="200"/>
      <c r="F339" s="200"/>
      <c r="G339" s="193"/>
    </row>
    <row r="340" spans="1:7" x14ac:dyDescent="0.2">
      <c r="A340" s="192"/>
      <c r="B340" s="193"/>
      <c r="C340" s="192" t="s">
        <v>479</v>
      </c>
      <c r="D340" s="200"/>
      <c r="E340" s="200"/>
      <c r="F340" s="200"/>
      <c r="G340" s="193"/>
    </row>
    <row r="341" spans="1:7" x14ac:dyDescent="0.2">
      <c r="A341" s="192"/>
      <c r="B341" s="193"/>
      <c r="C341" s="192" t="s">
        <v>480</v>
      </c>
      <c r="D341" s="200"/>
      <c r="E341" s="200"/>
      <c r="F341" s="200"/>
      <c r="G341" s="193"/>
    </row>
    <row r="342" spans="1:7" x14ac:dyDescent="0.2">
      <c r="A342" s="192"/>
      <c r="B342" s="193"/>
      <c r="C342" s="192" t="s">
        <v>481</v>
      </c>
      <c r="D342" s="200"/>
      <c r="E342" s="200"/>
      <c r="F342" s="200"/>
      <c r="G342" s="193"/>
    </row>
    <row r="343" spans="1:7" ht="15" thickBot="1" x14ac:dyDescent="0.25">
      <c r="A343" s="194"/>
      <c r="B343" s="195"/>
      <c r="C343" s="194" t="s">
        <v>482</v>
      </c>
      <c r="D343" s="201"/>
      <c r="E343" s="201"/>
      <c r="F343" s="201"/>
      <c r="G343" s="195"/>
    </row>
    <row r="344" spans="1:7" ht="15" thickBot="1" x14ac:dyDescent="0.25">
      <c r="A344" s="190" t="s">
        <v>35</v>
      </c>
      <c r="B344" s="191"/>
      <c r="C344" s="181" t="s">
        <v>483</v>
      </c>
      <c r="D344" s="182"/>
      <c r="E344" s="182"/>
      <c r="F344" s="182"/>
      <c r="G344" s="183"/>
    </row>
    <row r="345" spans="1:7" ht="15" thickBot="1" x14ac:dyDescent="0.25">
      <c r="A345" s="192"/>
      <c r="B345" s="193"/>
      <c r="C345" s="102" t="s">
        <v>446</v>
      </c>
      <c r="D345" s="102">
        <v>2023</v>
      </c>
      <c r="E345" s="102">
        <v>2024</v>
      </c>
      <c r="F345" s="102">
        <v>2025</v>
      </c>
      <c r="G345" s="102">
        <v>2026</v>
      </c>
    </row>
    <row r="346" spans="1:7" ht="15" thickBot="1" x14ac:dyDescent="0.25">
      <c r="A346" s="192"/>
      <c r="B346" s="193"/>
      <c r="C346" s="87" t="s">
        <v>374</v>
      </c>
      <c r="D346" s="86">
        <v>107.929</v>
      </c>
      <c r="E346" s="86">
        <v>107.929</v>
      </c>
      <c r="F346" s="86">
        <v>107.929</v>
      </c>
      <c r="G346" s="86">
        <v>107.929</v>
      </c>
    </row>
    <row r="347" spans="1:7" ht="15" thickBot="1" x14ac:dyDescent="0.25">
      <c r="A347" s="192"/>
      <c r="B347" s="193"/>
      <c r="C347" s="87" t="s">
        <v>375</v>
      </c>
      <c r="D347" s="86">
        <v>28.934000000000001</v>
      </c>
      <c r="E347" s="86">
        <v>28.934000000000001</v>
      </c>
      <c r="F347" s="86">
        <v>28.934000000000001</v>
      </c>
      <c r="G347" s="86">
        <v>28.934000000000001</v>
      </c>
    </row>
    <row r="348" spans="1:7" ht="15" thickBot="1" x14ac:dyDescent="0.25">
      <c r="A348" s="192"/>
      <c r="B348" s="193"/>
      <c r="C348" s="87" t="s">
        <v>376</v>
      </c>
      <c r="D348" s="86">
        <v>22.248999999999999</v>
      </c>
      <c r="E348" s="86">
        <v>22.248999999999999</v>
      </c>
      <c r="F348" s="86">
        <v>22.248999999999999</v>
      </c>
      <c r="G348" s="86">
        <v>22.248999999999999</v>
      </c>
    </row>
    <row r="349" spans="1:7" ht="15" thickBot="1" x14ac:dyDescent="0.25">
      <c r="A349" s="192"/>
      <c r="B349" s="193"/>
      <c r="C349" s="87" t="s">
        <v>377</v>
      </c>
      <c r="D349" s="86">
        <v>40.771000000000001</v>
      </c>
      <c r="E349" s="86">
        <v>40.771000000000001</v>
      </c>
      <c r="F349" s="86">
        <v>40.771000000000001</v>
      </c>
      <c r="G349" s="86">
        <v>40.771000000000001</v>
      </c>
    </row>
    <row r="350" spans="1:7" ht="15" thickBot="1" x14ac:dyDescent="0.25">
      <c r="A350" s="192"/>
      <c r="B350" s="193"/>
      <c r="C350" s="87" t="s">
        <v>378</v>
      </c>
      <c r="D350" s="86">
        <v>40.908000000000001</v>
      </c>
      <c r="E350" s="86">
        <v>40.908000000000001</v>
      </c>
      <c r="F350" s="86">
        <v>40.908000000000001</v>
      </c>
      <c r="G350" s="86">
        <v>40.908000000000001</v>
      </c>
    </row>
    <row r="351" spans="1:7" ht="15" thickBot="1" x14ac:dyDescent="0.25">
      <c r="A351" s="192"/>
      <c r="B351" s="193"/>
      <c r="C351" s="87" t="s">
        <v>379</v>
      </c>
      <c r="D351" s="86">
        <v>33.209000000000003</v>
      </c>
      <c r="E351" s="86">
        <v>33.209000000000003</v>
      </c>
      <c r="F351" s="86">
        <v>33.209000000000003</v>
      </c>
      <c r="G351" s="86">
        <v>33.209000000000003</v>
      </c>
    </row>
    <row r="352" spans="1:7" ht="15" thickBot="1" x14ac:dyDescent="0.25">
      <c r="A352" s="194"/>
      <c r="B352" s="195"/>
      <c r="C352" s="87" t="s">
        <v>380</v>
      </c>
      <c r="D352" s="86">
        <v>274</v>
      </c>
      <c r="E352" s="86">
        <v>274</v>
      </c>
      <c r="F352" s="86">
        <v>274</v>
      </c>
      <c r="G352" s="86">
        <v>274</v>
      </c>
    </row>
    <row r="353" spans="1:7" ht="15" thickBot="1" x14ac:dyDescent="0.25">
      <c r="A353" s="196" t="s">
        <v>293</v>
      </c>
      <c r="B353" s="197"/>
      <c r="C353" s="181" t="s">
        <v>294</v>
      </c>
      <c r="D353" s="182"/>
      <c r="E353" s="182"/>
      <c r="F353" s="182"/>
      <c r="G353" s="183"/>
    </row>
    <row r="354" spans="1:7" ht="15" thickBot="1" x14ac:dyDescent="0.25">
      <c r="A354" s="196" t="s">
        <v>36</v>
      </c>
      <c r="B354" s="197"/>
      <c r="C354" s="181" t="s">
        <v>295</v>
      </c>
      <c r="D354" s="182"/>
      <c r="E354" s="182"/>
      <c r="F354" s="182"/>
      <c r="G354" s="183"/>
    </row>
    <row r="355" spans="1:7" x14ac:dyDescent="0.2">
      <c r="A355" s="190" t="s">
        <v>37</v>
      </c>
      <c r="B355" s="191"/>
      <c r="C355" s="169" t="s">
        <v>381</v>
      </c>
      <c r="D355" s="170"/>
      <c r="E355" s="170"/>
      <c r="F355" s="170"/>
      <c r="G355" s="171"/>
    </row>
    <row r="356" spans="1:7" x14ac:dyDescent="0.2">
      <c r="A356" s="192"/>
      <c r="B356" s="193"/>
      <c r="C356" s="175" t="s">
        <v>382</v>
      </c>
      <c r="D356" s="176"/>
      <c r="E356" s="176"/>
      <c r="F356" s="176"/>
      <c r="G356" s="177"/>
    </row>
    <row r="357" spans="1:7" ht="15" thickBot="1" x14ac:dyDescent="0.25">
      <c r="A357" s="194"/>
      <c r="B357" s="195"/>
      <c r="C357" s="178" t="s">
        <v>345</v>
      </c>
      <c r="D357" s="179"/>
      <c r="E357" s="179"/>
      <c r="F357" s="179"/>
      <c r="G357" s="180"/>
    </row>
    <row r="358" spans="1:7" ht="15" thickBot="1" x14ac:dyDescent="0.25">
      <c r="A358" s="196" t="s">
        <v>38</v>
      </c>
      <c r="B358" s="197"/>
      <c r="C358" s="181" t="s">
        <v>299</v>
      </c>
      <c r="D358" s="182"/>
      <c r="E358" s="182"/>
      <c r="F358" s="182"/>
      <c r="G358" s="183"/>
    </row>
    <row r="359" spans="1:7" ht="15" thickBot="1" x14ac:dyDescent="0.25">
      <c r="A359" s="196" t="s">
        <v>300</v>
      </c>
      <c r="B359" s="197"/>
      <c r="C359" s="181" t="s">
        <v>155</v>
      </c>
      <c r="D359" s="182"/>
      <c r="E359" s="182"/>
      <c r="F359" s="182"/>
      <c r="G359" s="183"/>
    </row>
    <row r="360" spans="1:7" x14ac:dyDescent="0.2">
      <c r="A360" s="190" t="s">
        <v>302</v>
      </c>
      <c r="B360" s="191"/>
      <c r="C360" s="169" t="s">
        <v>303</v>
      </c>
      <c r="D360" s="170"/>
      <c r="E360" s="170"/>
      <c r="F360" s="170"/>
      <c r="G360" s="171"/>
    </row>
    <row r="361" spans="1:7" ht="15" thickBot="1" x14ac:dyDescent="0.25">
      <c r="A361" s="194"/>
      <c r="B361" s="195"/>
      <c r="C361" s="178" t="s">
        <v>304</v>
      </c>
      <c r="D361" s="179"/>
      <c r="E361" s="179"/>
      <c r="F361" s="179"/>
      <c r="G361" s="180"/>
    </row>
    <row r="362" spans="1:7" x14ac:dyDescent="0.2">
      <c r="A362" s="190" t="s">
        <v>305</v>
      </c>
      <c r="B362" s="191"/>
      <c r="C362" s="169" t="s">
        <v>484</v>
      </c>
      <c r="D362" s="170"/>
      <c r="E362" s="170"/>
      <c r="F362" s="170"/>
      <c r="G362" s="171"/>
    </row>
    <row r="363" spans="1:7" ht="15" thickBot="1" x14ac:dyDescent="0.25">
      <c r="A363" s="194"/>
      <c r="B363" s="195"/>
      <c r="C363" s="178"/>
      <c r="D363" s="179"/>
      <c r="E363" s="179"/>
      <c r="F363" s="179"/>
      <c r="G363" s="180"/>
    </row>
    <row r="364" spans="1:7" x14ac:dyDescent="0.2">
      <c r="A364" s="190" t="s">
        <v>307</v>
      </c>
      <c r="B364" s="191"/>
      <c r="C364" s="190" t="s">
        <v>308</v>
      </c>
      <c r="D364" s="208"/>
      <c r="E364" s="208"/>
      <c r="F364" s="208"/>
      <c r="G364" s="191"/>
    </row>
    <row r="365" spans="1:7" x14ac:dyDescent="0.2">
      <c r="A365" s="192"/>
      <c r="B365" s="193"/>
      <c r="C365" s="192" t="s">
        <v>311</v>
      </c>
      <c r="D365" s="200"/>
      <c r="E365" s="200"/>
      <c r="F365" s="200"/>
      <c r="G365" s="193"/>
    </row>
    <row r="366" spans="1:7" x14ac:dyDescent="0.2">
      <c r="A366" s="192"/>
      <c r="B366" s="193"/>
      <c r="C366" s="192" t="s">
        <v>310</v>
      </c>
      <c r="D366" s="200"/>
      <c r="E366" s="200"/>
      <c r="F366" s="200"/>
      <c r="G366" s="193"/>
    </row>
    <row r="367" spans="1:7" x14ac:dyDescent="0.2">
      <c r="A367" s="192"/>
      <c r="B367" s="193"/>
      <c r="C367" s="192" t="s">
        <v>452</v>
      </c>
      <c r="D367" s="200"/>
      <c r="E367" s="200"/>
      <c r="F367" s="200"/>
      <c r="G367" s="193"/>
    </row>
    <row r="368" spans="1:7" x14ac:dyDescent="0.2">
      <c r="A368" s="192"/>
      <c r="B368" s="193"/>
      <c r="C368" s="192" t="s">
        <v>312</v>
      </c>
      <c r="D368" s="200"/>
      <c r="E368" s="200"/>
      <c r="F368" s="200"/>
      <c r="G368" s="193"/>
    </row>
    <row r="369" spans="1:7" ht="15" thickBot="1" x14ac:dyDescent="0.25">
      <c r="A369" s="194"/>
      <c r="B369" s="195"/>
      <c r="C369" s="194" t="s">
        <v>485</v>
      </c>
      <c r="D369" s="201"/>
      <c r="E369" s="201"/>
      <c r="F369" s="201"/>
      <c r="G369" s="195"/>
    </row>
    <row r="370" spans="1:7" ht="40.5" customHeight="1" x14ac:dyDescent="0.2">
      <c r="A370" s="190" t="s">
        <v>39</v>
      </c>
      <c r="B370" s="191"/>
      <c r="C370" s="169" t="s">
        <v>486</v>
      </c>
      <c r="D370" s="170"/>
      <c r="E370" s="170"/>
      <c r="F370" s="170"/>
      <c r="G370" s="171"/>
    </row>
    <row r="371" spans="1:7" ht="27" customHeight="1" thickBot="1" x14ac:dyDescent="0.25">
      <c r="A371" s="194"/>
      <c r="B371" s="195"/>
      <c r="C371" s="178" t="s">
        <v>487</v>
      </c>
      <c r="D371" s="179"/>
      <c r="E371" s="179"/>
      <c r="F371" s="179"/>
      <c r="G371" s="180"/>
    </row>
    <row r="372" spans="1:7" ht="27" customHeight="1" x14ac:dyDescent="0.2">
      <c r="A372" s="190"/>
      <c r="B372" s="191"/>
      <c r="C372" s="169" t="s">
        <v>488</v>
      </c>
      <c r="D372" s="170"/>
      <c r="E372" s="170"/>
      <c r="F372" s="170"/>
      <c r="G372" s="171"/>
    </row>
    <row r="373" spans="1:7" ht="15" thickBot="1" x14ac:dyDescent="0.25">
      <c r="A373" s="194"/>
      <c r="B373" s="195"/>
      <c r="C373" s="178" t="s">
        <v>421</v>
      </c>
      <c r="D373" s="179"/>
      <c r="E373" s="179"/>
      <c r="F373" s="179"/>
      <c r="G373" s="180"/>
    </row>
    <row r="374" spans="1:7" ht="15" thickBot="1" x14ac:dyDescent="0.25">
      <c r="A374" s="196" t="s">
        <v>461</v>
      </c>
      <c r="B374" s="207"/>
      <c r="C374" s="207"/>
      <c r="D374" s="207"/>
      <c r="E374" s="207"/>
      <c r="F374" s="207"/>
      <c r="G374" s="197"/>
    </row>
  </sheetData>
  <mergeCells count="421">
    <mergeCell ref="A374:G374"/>
    <mergeCell ref="A326:B326"/>
    <mergeCell ref="A370:B371"/>
    <mergeCell ref="C370:G370"/>
    <mergeCell ref="C371:G371"/>
    <mergeCell ref="A372:B373"/>
    <mergeCell ref="C372:G372"/>
    <mergeCell ref="C373:G373"/>
    <mergeCell ref="A362:B363"/>
    <mergeCell ref="C362:G363"/>
    <mergeCell ref="A364:B369"/>
    <mergeCell ref="C364:G364"/>
    <mergeCell ref="C365:G365"/>
    <mergeCell ref="C366:G366"/>
    <mergeCell ref="C367:G367"/>
    <mergeCell ref="C368:G368"/>
    <mergeCell ref="C369:G369"/>
    <mergeCell ref="A359:B359"/>
    <mergeCell ref="C359:G359"/>
    <mergeCell ref="A360:B361"/>
    <mergeCell ref="C360:G360"/>
    <mergeCell ref="C361:G361"/>
    <mergeCell ref="A355:B357"/>
    <mergeCell ref="C355:G355"/>
    <mergeCell ref="C356:G356"/>
    <mergeCell ref="C357:G357"/>
    <mergeCell ref="A358:B358"/>
    <mergeCell ref="C358:G358"/>
    <mergeCell ref="A344:B352"/>
    <mergeCell ref="C344:G344"/>
    <mergeCell ref="A353:B353"/>
    <mergeCell ref="C353:G353"/>
    <mergeCell ref="A354:B354"/>
    <mergeCell ref="C354:G354"/>
    <mergeCell ref="A335:B343"/>
    <mergeCell ref="C335:G335"/>
    <mergeCell ref="C336:G336"/>
    <mergeCell ref="C337:G337"/>
    <mergeCell ref="C338:G338"/>
    <mergeCell ref="C339:G339"/>
    <mergeCell ref="C340:G340"/>
    <mergeCell ref="C341:G341"/>
    <mergeCell ref="C342:G342"/>
    <mergeCell ref="C343:G343"/>
    <mergeCell ref="A330:B330"/>
    <mergeCell ref="C330:G330"/>
    <mergeCell ref="A331:B331"/>
    <mergeCell ref="C331:G331"/>
    <mergeCell ref="A332:A334"/>
    <mergeCell ref="C332:G332"/>
    <mergeCell ref="B333:B334"/>
    <mergeCell ref="C333:G333"/>
    <mergeCell ref="C334:G334"/>
    <mergeCell ref="C326:G326"/>
    <mergeCell ref="A327:B329"/>
    <mergeCell ref="C327:G327"/>
    <mergeCell ref="C328:G328"/>
    <mergeCell ref="C329:G329"/>
    <mergeCell ref="A322:B325"/>
    <mergeCell ref="C322:G322"/>
    <mergeCell ref="C323:G323"/>
    <mergeCell ref="C324:G324"/>
    <mergeCell ref="C325:G325"/>
    <mergeCell ref="A317:B317"/>
    <mergeCell ref="C317:G317"/>
    <mergeCell ref="A318:B321"/>
    <mergeCell ref="C318:G318"/>
    <mergeCell ref="C319:G319"/>
    <mergeCell ref="C320:G320"/>
    <mergeCell ref="C321:G321"/>
    <mergeCell ref="A309:G309"/>
    <mergeCell ref="A312:C312"/>
    <mergeCell ref="B313:C313"/>
    <mergeCell ref="A315:G315"/>
    <mergeCell ref="A316:B316"/>
    <mergeCell ref="C316:G316"/>
    <mergeCell ref="A302:B308"/>
    <mergeCell ref="C302:G302"/>
    <mergeCell ref="C303:G303"/>
    <mergeCell ref="C304:G304"/>
    <mergeCell ref="C305:G305"/>
    <mergeCell ref="C306:G306"/>
    <mergeCell ref="C307:G307"/>
    <mergeCell ref="C308:G308"/>
    <mergeCell ref="A293:B294"/>
    <mergeCell ref="C293:G294"/>
    <mergeCell ref="A295:B301"/>
    <mergeCell ref="C295:G295"/>
    <mergeCell ref="C296:G296"/>
    <mergeCell ref="C297:G297"/>
    <mergeCell ref="C298:G298"/>
    <mergeCell ref="C299:G299"/>
    <mergeCell ref="C300:G300"/>
    <mergeCell ref="C301:G301"/>
    <mergeCell ref="A289:B289"/>
    <mergeCell ref="C289:G289"/>
    <mergeCell ref="A290:B290"/>
    <mergeCell ref="C290:G290"/>
    <mergeCell ref="A291:B292"/>
    <mergeCell ref="C291:G291"/>
    <mergeCell ref="C292:G292"/>
    <mergeCell ref="A285:B285"/>
    <mergeCell ref="C285:G285"/>
    <mergeCell ref="A286:B288"/>
    <mergeCell ref="C286:G286"/>
    <mergeCell ref="C287:G287"/>
    <mergeCell ref="C288:G288"/>
    <mergeCell ref="A274:B283"/>
    <mergeCell ref="C274:G274"/>
    <mergeCell ref="C275:G275"/>
    <mergeCell ref="A284:B284"/>
    <mergeCell ref="C284:G284"/>
    <mergeCell ref="A265:B273"/>
    <mergeCell ref="C265:G265"/>
    <mergeCell ref="C266:G266"/>
    <mergeCell ref="C267:G267"/>
    <mergeCell ref="C268:G268"/>
    <mergeCell ref="C269:G269"/>
    <mergeCell ref="C270:G270"/>
    <mergeCell ref="C271:G271"/>
    <mergeCell ref="C272:G272"/>
    <mergeCell ref="C273:G273"/>
    <mergeCell ref="A260:B260"/>
    <mergeCell ref="C260:G260"/>
    <mergeCell ref="A261:B261"/>
    <mergeCell ref="C261:G261"/>
    <mergeCell ref="A262:A264"/>
    <mergeCell ref="C262:G262"/>
    <mergeCell ref="B263:B264"/>
    <mergeCell ref="C263:G263"/>
    <mergeCell ref="C264:G264"/>
    <mergeCell ref="A255:B255"/>
    <mergeCell ref="C255:G255"/>
    <mergeCell ref="A256:B259"/>
    <mergeCell ref="C256:G256"/>
    <mergeCell ref="C257:G257"/>
    <mergeCell ref="C258:G258"/>
    <mergeCell ref="C259:G259"/>
    <mergeCell ref="A249:B249"/>
    <mergeCell ref="C249:G249"/>
    <mergeCell ref="A250:B254"/>
    <mergeCell ref="C250:G250"/>
    <mergeCell ref="C251:G251"/>
    <mergeCell ref="C252:G252"/>
    <mergeCell ref="C253:G253"/>
    <mergeCell ref="C254:G254"/>
    <mergeCell ref="A244:C244"/>
    <mergeCell ref="B245:C245"/>
    <mergeCell ref="A247:G247"/>
    <mergeCell ref="A248:B248"/>
    <mergeCell ref="C248:G248"/>
    <mergeCell ref="A199:A200"/>
    <mergeCell ref="B199:G200"/>
    <mergeCell ref="B201:G203"/>
    <mergeCell ref="A201:A203"/>
    <mergeCell ref="C229:G229"/>
    <mergeCell ref="A222:B222"/>
    <mergeCell ref="C222:G222"/>
    <mergeCell ref="A223:B225"/>
    <mergeCell ref="C223:G223"/>
    <mergeCell ref="C224:G224"/>
    <mergeCell ref="C225:G225"/>
    <mergeCell ref="A211:B220"/>
    <mergeCell ref="C211:G211"/>
    <mergeCell ref="C212:G212"/>
    <mergeCell ref="A221:B221"/>
    <mergeCell ref="C221:G221"/>
    <mergeCell ref="A207:A209"/>
    <mergeCell ref="B204:G204"/>
    <mergeCell ref="B205:G205"/>
    <mergeCell ref="B197:G197"/>
    <mergeCell ref="B198:G198"/>
    <mergeCell ref="A196:G196"/>
    <mergeCell ref="B237:G237"/>
    <mergeCell ref="B238:G238"/>
    <mergeCell ref="B239:G239"/>
    <mergeCell ref="B240:G240"/>
    <mergeCell ref="A237:A240"/>
    <mergeCell ref="A241:G241"/>
    <mergeCell ref="A230:B230"/>
    <mergeCell ref="C230:G230"/>
    <mergeCell ref="A231:B236"/>
    <mergeCell ref="C231:G231"/>
    <mergeCell ref="C232:G232"/>
    <mergeCell ref="C233:G233"/>
    <mergeCell ref="C234:G234"/>
    <mergeCell ref="C235:G235"/>
    <mergeCell ref="C236:G236"/>
    <mergeCell ref="A226:B226"/>
    <mergeCell ref="C226:G226"/>
    <mergeCell ref="A227:B227"/>
    <mergeCell ref="C227:G227"/>
    <mergeCell ref="A228:B229"/>
    <mergeCell ref="C228:G228"/>
    <mergeCell ref="B206:G206"/>
    <mergeCell ref="C207:G207"/>
    <mergeCell ref="C208:G209"/>
    <mergeCell ref="B210:G210"/>
    <mergeCell ref="B193:C193"/>
    <mergeCell ref="A137:G137"/>
    <mergeCell ref="A133:C133"/>
    <mergeCell ref="B134:C134"/>
    <mergeCell ref="A138:B138"/>
    <mergeCell ref="C138:G138"/>
    <mergeCell ref="C187:G187"/>
    <mergeCell ref="C188:G188"/>
    <mergeCell ref="C189:G189"/>
    <mergeCell ref="A186:B189"/>
    <mergeCell ref="A190:G190"/>
    <mergeCell ref="A192:C192"/>
    <mergeCell ref="C181:G181"/>
    <mergeCell ref="C182:G182"/>
    <mergeCell ref="C183:G183"/>
    <mergeCell ref="C184:G184"/>
    <mergeCell ref="C185:G185"/>
    <mergeCell ref="C186:G186"/>
    <mergeCell ref="A178:B179"/>
    <mergeCell ref="C178:G179"/>
    <mergeCell ref="A180:B185"/>
    <mergeCell ref="C180:G180"/>
    <mergeCell ref="A175:B175"/>
    <mergeCell ref="C175:G175"/>
    <mergeCell ref="C176:G176"/>
    <mergeCell ref="C177:G177"/>
    <mergeCell ref="A176:B177"/>
    <mergeCell ref="A170:B170"/>
    <mergeCell ref="C170:G170"/>
    <mergeCell ref="C171:G171"/>
    <mergeCell ref="C172:G172"/>
    <mergeCell ref="C173:G173"/>
    <mergeCell ref="C174:G174"/>
    <mergeCell ref="A171:B173"/>
    <mergeCell ref="A174:B174"/>
    <mergeCell ref="C159:G159"/>
    <mergeCell ref="C160:G160"/>
    <mergeCell ref="A159:B168"/>
    <mergeCell ref="A169:B169"/>
    <mergeCell ref="C169:G169"/>
    <mergeCell ref="A154:B154"/>
    <mergeCell ref="C154:G154"/>
    <mergeCell ref="C155:G155"/>
    <mergeCell ref="C156:G156"/>
    <mergeCell ref="C157:G157"/>
    <mergeCell ref="C158:G158"/>
    <mergeCell ref="A155:A157"/>
    <mergeCell ref="B156:B157"/>
    <mergeCell ref="A158:B158"/>
    <mergeCell ref="C150:G150"/>
    <mergeCell ref="C151:G151"/>
    <mergeCell ref="C152:G152"/>
    <mergeCell ref="C153:G153"/>
    <mergeCell ref="A149:B149"/>
    <mergeCell ref="A150:B152"/>
    <mergeCell ref="A153:B153"/>
    <mergeCell ref="A139:B139"/>
    <mergeCell ref="C140:G140"/>
    <mergeCell ref="C141:G141"/>
    <mergeCell ref="C142:G142"/>
    <mergeCell ref="C143:G143"/>
    <mergeCell ref="C144:G144"/>
    <mergeCell ref="C145:G145"/>
    <mergeCell ref="C146:G146"/>
    <mergeCell ref="C147:G147"/>
    <mergeCell ref="C148:G148"/>
    <mergeCell ref="C149:G149"/>
    <mergeCell ref="C139:G139"/>
    <mergeCell ref="A140:B148"/>
    <mergeCell ref="A129:B130"/>
    <mergeCell ref="C129:G129"/>
    <mergeCell ref="C130:G130"/>
    <mergeCell ref="A131:G131"/>
    <mergeCell ref="A121:B122"/>
    <mergeCell ref="C121:G122"/>
    <mergeCell ref="A123:B128"/>
    <mergeCell ref="C123:G123"/>
    <mergeCell ref="C124:G124"/>
    <mergeCell ref="C125:G125"/>
    <mergeCell ref="C126:G126"/>
    <mergeCell ref="C127:G127"/>
    <mergeCell ref="C128:G128"/>
    <mergeCell ref="C100:G100"/>
    <mergeCell ref="A118:B118"/>
    <mergeCell ref="C118:G118"/>
    <mergeCell ref="A119:B120"/>
    <mergeCell ref="C119:G119"/>
    <mergeCell ref="C120:G120"/>
    <mergeCell ref="A114:B116"/>
    <mergeCell ref="C114:G114"/>
    <mergeCell ref="C115:G115"/>
    <mergeCell ref="C116:G116"/>
    <mergeCell ref="A117:B117"/>
    <mergeCell ref="C117:G117"/>
    <mergeCell ref="C102:C103"/>
    <mergeCell ref="D102:G102"/>
    <mergeCell ref="A101:B110"/>
    <mergeCell ref="C101:G101"/>
    <mergeCell ref="A111:B111"/>
    <mergeCell ref="C111:G111"/>
    <mergeCell ref="A112:B113"/>
    <mergeCell ref="C112:G112"/>
    <mergeCell ref="C113:G113"/>
    <mergeCell ref="C16:G16"/>
    <mergeCell ref="A72:G72"/>
    <mergeCell ref="A73:B73"/>
    <mergeCell ref="C73:G73"/>
    <mergeCell ref="A74:B74"/>
    <mergeCell ref="C74:G74"/>
    <mergeCell ref="A75:B83"/>
    <mergeCell ref="C75:G75"/>
    <mergeCell ref="C76:G76"/>
    <mergeCell ref="C77:G77"/>
    <mergeCell ref="C78:G78"/>
    <mergeCell ref="C79:G79"/>
    <mergeCell ref="C80:G80"/>
    <mergeCell ref="C81:G81"/>
    <mergeCell ref="C82:G82"/>
    <mergeCell ref="A21:B21"/>
    <mergeCell ref="A23:A25"/>
    <mergeCell ref="B24:B25"/>
    <mergeCell ref="A26:B34"/>
    <mergeCell ref="A22:B22"/>
    <mergeCell ref="C22:G22"/>
    <mergeCell ref="C23:G23"/>
    <mergeCell ref="C24:G24"/>
    <mergeCell ref="C25:G25"/>
    <mergeCell ref="C26:G26"/>
    <mergeCell ref="C21:G21"/>
    <mergeCell ref="C96:G96"/>
    <mergeCell ref="A61:B66"/>
    <mergeCell ref="A67:G67"/>
    <mergeCell ref="A69:C69"/>
    <mergeCell ref="B70:C70"/>
    <mergeCell ref="C83:G83"/>
    <mergeCell ref="A84:B84"/>
    <mergeCell ref="C84:G84"/>
    <mergeCell ref="A88:B88"/>
    <mergeCell ref="C88:G88"/>
    <mergeCell ref="A89:B89"/>
    <mergeCell ref="C89:G89"/>
    <mergeCell ref="A90:A92"/>
    <mergeCell ref="C90:G90"/>
    <mergeCell ref="B91:B92"/>
    <mergeCell ref="C91:G91"/>
    <mergeCell ref="C92:G92"/>
    <mergeCell ref="A93:B100"/>
    <mergeCell ref="C93:G93"/>
    <mergeCell ref="C94:G94"/>
    <mergeCell ref="C95:G95"/>
    <mergeCell ref="C97:G97"/>
    <mergeCell ref="C98:G98"/>
    <mergeCell ref="C99:G99"/>
    <mergeCell ref="C55:G55"/>
    <mergeCell ref="C56:G56"/>
    <mergeCell ref="C57:G57"/>
    <mergeCell ref="C58:G58"/>
    <mergeCell ref="C59:G59"/>
    <mergeCell ref="C60:G60"/>
    <mergeCell ref="C61:G61"/>
    <mergeCell ref="A55:B60"/>
    <mergeCell ref="A85:B87"/>
    <mergeCell ref="C85:G85"/>
    <mergeCell ref="C86:G86"/>
    <mergeCell ref="C87:G87"/>
    <mergeCell ref="C62:G62"/>
    <mergeCell ref="C63:G63"/>
    <mergeCell ref="C64:G64"/>
    <mergeCell ref="C65:G65"/>
    <mergeCell ref="C66:G66"/>
    <mergeCell ref="C52:G52"/>
    <mergeCell ref="C53:G53"/>
    <mergeCell ref="C54:G54"/>
    <mergeCell ref="A52:B53"/>
    <mergeCell ref="A54:B54"/>
    <mergeCell ref="C48:G48"/>
    <mergeCell ref="C49:G49"/>
    <mergeCell ref="C50:G50"/>
    <mergeCell ref="A51:B51"/>
    <mergeCell ref="C51:G51"/>
    <mergeCell ref="A47:B49"/>
    <mergeCell ref="A50:B50"/>
    <mergeCell ref="A46:B46"/>
    <mergeCell ref="C46:G46"/>
    <mergeCell ref="C47:G47"/>
    <mergeCell ref="A35:B44"/>
    <mergeCell ref="A45:B45"/>
    <mergeCell ref="C45:G45"/>
    <mergeCell ref="C27:G27"/>
    <mergeCell ref="C28:G28"/>
    <mergeCell ref="C29:G29"/>
    <mergeCell ref="C30:G30"/>
    <mergeCell ref="C31:G31"/>
    <mergeCell ref="C32:G32"/>
    <mergeCell ref="C33:G33"/>
    <mergeCell ref="C34:G34"/>
    <mergeCell ref="C35:G35"/>
    <mergeCell ref="C36:C37"/>
    <mergeCell ref="D36:G36"/>
    <mergeCell ref="B2:C2"/>
    <mergeCell ref="A1:C1"/>
    <mergeCell ref="C17:G17"/>
    <mergeCell ref="A6:B6"/>
    <mergeCell ref="C6:G6"/>
    <mergeCell ref="C7:G7"/>
    <mergeCell ref="C8:G8"/>
    <mergeCell ref="C9:G9"/>
    <mergeCell ref="C10:G10"/>
    <mergeCell ref="C11:G11"/>
    <mergeCell ref="C12:G12"/>
    <mergeCell ref="C13:G13"/>
    <mergeCell ref="C14:G14"/>
    <mergeCell ref="C15:G15"/>
    <mergeCell ref="A4:G4"/>
    <mergeCell ref="A5:B5"/>
    <mergeCell ref="C5:G5"/>
    <mergeCell ref="A7:B14"/>
    <mergeCell ref="A15:B15"/>
    <mergeCell ref="A16:B16"/>
    <mergeCell ref="A17:B20"/>
    <mergeCell ref="C18:G18"/>
    <mergeCell ref="C19:G19"/>
    <mergeCell ref="C20:G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15"/>
  <sheetViews>
    <sheetView topLeftCell="A2" zoomScale="70" zoomScaleNormal="70" workbookViewId="0">
      <selection activeCell="B3" sqref="B3:L3"/>
    </sheetView>
  </sheetViews>
  <sheetFormatPr baseColWidth="10" defaultRowHeight="15" x14ac:dyDescent="0.25"/>
  <cols>
    <col min="2" max="2" width="43.28515625" customWidth="1"/>
    <col min="3" max="3" width="31.28515625" customWidth="1"/>
    <col min="4" max="4" width="29.28515625" customWidth="1"/>
    <col min="5" max="5" width="43.28515625" customWidth="1"/>
    <col min="6" max="8" width="23.7109375" customWidth="1"/>
    <col min="9" max="9" width="22.5703125" customWidth="1"/>
    <col min="10" max="11" width="23.7109375" hidden="1" customWidth="1"/>
    <col min="12" max="12" width="26.42578125" customWidth="1"/>
  </cols>
  <sheetData>
    <row r="1" spans="2:12" s="1" customFormat="1" ht="81.400000000000006" customHeight="1" x14ac:dyDescent="0.25"/>
    <row r="2" spans="2:12" s="1" customFormat="1" ht="60" customHeight="1" thickBot="1" x14ac:dyDescent="0.3">
      <c r="B2" s="299" t="s">
        <v>9</v>
      </c>
      <c r="C2" s="299"/>
      <c r="D2" s="299"/>
      <c r="E2" s="299"/>
      <c r="F2" s="299"/>
      <c r="G2" s="299"/>
      <c r="H2" s="299"/>
      <c r="I2" s="299"/>
      <c r="J2" s="299"/>
      <c r="K2" s="299"/>
      <c r="L2" s="299"/>
    </row>
    <row r="3" spans="2:12" s="1" customFormat="1" ht="30" customHeight="1" thickBot="1" x14ac:dyDescent="0.3">
      <c r="B3" s="300" t="s">
        <v>10</v>
      </c>
      <c r="C3" s="301"/>
      <c r="D3" s="301"/>
      <c r="E3" s="301"/>
      <c r="F3" s="301"/>
      <c r="G3" s="301"/>
      <c r="H3" s="301"/>
      <c r="I3" s="301"/>
      <c r="J3" s="301"/>
      <c r="K3" s="301"/>
      <c r="L3" s="302"/>
    </row>
    <row r="4" spans="2:12" s="1" customFormat="1" ht="30" customHeight="1" thickBot="1" x14ac:dyDescent="0.3">
      <c r="B4" s="303" t="s">
        <v>11</v>
      </c>
      <c r="C4" s="304"/>
      <c r="D4" s="304"/>
      <c r="E4" s="304"/>
      <c r="F4" s="304"/>
      <c r="G4" s="304"/>
      <c r="H4" s="304"/>
      <c r="I4" s="304"/>
      <c r="J4" s="304"/>
      <c r="K4" s="304"/>
      <c r="L4" s="305"/>
    </row>
    <row r="5" spans="2:12" s="1" customFormat="1" ht="30" customHeight="1" thickBot="1" x14ac:dyDescent="0.3">
      <c r="B5" s="300" t="s">
        <v>12</v>
      </c>
      <c r="C5" s="301"/>
      <c r="D5" s="301"/>
      <c r="E5" s="301"/>
      <c r="F5" s="301"/>
      <c r="G5" s="301"/>
      <c r="H5" s="301"/>
      <c r="I5" s="301"/>
      <c r="J5" s="301"/>
      <c r="K5" s="301"/>
      <c r="L5" s="302"/>
    </row>
    <row r="6" spans="2:12" s="1" customFormat="1" ht="30" customHeight="1" thickBot="1" x14ac:dyDescent="0.3">
      <c r="B6" s="306" t="s">
        <v>13</v>
      </c>
      <c r="C6" s="307"/>
      <c r="D6" s="307"/>
      <c r="E6" s="307"/>
      <c r="F6" s="307"/>
      <c r="G6" s="307"/>
      <c r="H6" s="307"/>
      <c r="I6" s="307"/>
      <c r="J6" s="307"/>
      <c r="K6" s="307"/>
      <c r="L6" s="308"/>
    </row>
    <row r="7" spans="2:12" s="1" customFormat="1" ht="22.15" customHeight="1" thickBot="1" x14ac:dyDescent="0.3">
      <c r="B7" s="296"/>
      <c r="C7" s="297"/>
      <c r="D7" s="297"/>
      <c r="E7" s="297"/>
      <c r="F7" s="297"/>
      <c r="G7" s="297"/>
      <c r="H7" s="297"/>
      <c r="I7" s="297"/>
      <c r="J7" s="297"/>
      <c r="K7" s="298"/>
      <c r="L7" s="2"/>
    </row>
    <row r="8" spans="2:12" s="1" customFormat="1" ht="43.9" customHeight="1" thickBot="1" x14ac:dyDescent="0.3">
      <c r="B8" s="314" t="s">
        <v>14</v>
      </c>
      <c r="C8" s="316" t="s">
        <v>15</v>
      </c>
      <c r="D8" s="316" t="s">
        <v>16</v>
      </c>
      <c r="E8" s="316" t="s">
        <v>17</v>
      </c>
      <c r="F8" s="318" t="s">
        <v>78</v>
      </c>
      <c r="G8" s="319"/>
      <c r="H8" s="320" t="s">
        <v>79</v>
      </c>
      <c r="I8" s="321"/>
      <c r="J8" s="321"/>
      <c r="K8" s="322"/>
      <c r="L8" s="309" t="s">
        <v>18</v>
      </c>
    </row>
    <row r="9" spans="2:12" s="1" customFormat="1" ht="27" customHeight="1" thickBot="1" x14ac:dyDescent="0.3">
      <c r="B9" s="315"/>
      <c r="C9" s="317"/>
      <c r="D9" s="317"/>
      <c r="E9" s="317"/>
      <c r="F9" s="3" t="s">
        <v>19</v>
      </c>
      <c r="G9" s="3" t="s">
        <v>20</v>
      </c>
      <c r="H9" s="323"/>
      <c r="I9" s="324"/>
      <c r="J9" s="324"/>
      <c r="K9" s="325"/>
      <c r="L9" s="310"/>
    </row>
    <row r="10" spans="2:12" s="1" customFormat="1" ht="15.75" thickBot="1" x14ac:dyDescent="0.3">
      <c r="B10" s="4"/>
      <c r="C10" s="5"/>
      <c r="D10" s="5"/>
      <c r="E10" s="5"/>
      <c r="F10" s="5"/>
      <c r="G10" s="5"/>
      <c r="H10" s="293"/>
      <c r="I10" s="294"/>
      <c r="J10" s="294"/>
      <c r="K10" s="295"/>
      <c r="L10" s="6"/>
    </row>
    <row r="11" spans="2:12" s="1" customFormat="1" ht="16.5" thickTop="1" thickBot="1" x14ac:dyDescent="0.3">
      <c r="B11" s="7"/>
      <c r="C11" s="8"/>
      <c r="D11" s="8"/>
      <c r="E11" s="8"/>
      <c r="F11" s="8"/>
      <c r="G11" s="8"/>
      <c r="H11" s="293"/>
      <c r="I11" s="294"/>
      <c r="J11" s="294"/>
      <c r="K11" s="295"/>
      <c r="L11" s="9"/>
    </row>
    <row r="12" spans="2:12" s="1" customFormat="1" ht="16.5" thickTop="1" thickBot="1" x14ac:dyDescent="0.3">
      <c r="B12" s="7"/>
      <c r="C12" s="8"/>
      <c r="D12" s="8"/>
      <c r="E12" s="8"/>
      <c r="F12" s="8"/>
      <c r="G12" s="8"/>
      <c r="H12" s="293"/>
      <c r="I12" s="294"/>
      <c r="J12" s="294"/>
      <c r="K12" s="295"/>
      <c r="L12" s="9"/>
    </row>
    <row r="13" spans="2:12" s="1" customFormat="1" ht="16.5" thickTop="1" thickBot="1" x14ac:dyDescent="0.3">
      <c r="B13" s="7"/>
      <c r="C13" s="8"/>
      <c r="D13" s="8"/>
      <c r="E13" s="8"/>
      <c r="F13" s="8"/>
      <c r="G13" s="8"/>
      <c r="H13" s="293"/>
      <c r="I13" s="294"/>
      <c r="J13" s="294"/>
      <c r="K13" s="295"/>
      <c r="L13" s="9"/>
    </row>
    <row r="14" spans="2:12" s="1" customFormat="1" ht="16.5" thickTop="1" thickBot="1" x14ac:dyDescent="0.3">
      <c r="B14" s="7"/>
      <c r="C14" s="8"/>
      <c r="D14" s="8"/>
      <c r="E14" s="8"/>
      <c r="F14" s="8"/>
      <c r="G14" s="8"/>
      <c r="H14" s="293"/>
      <c r="I14" s="294"/>
      <c r="J14" s="294"/>
      <c r="K14" s="295"/>
      <c r="L14" s="9"/>
    </row>
    <row r="15" spans="2:12" s="1" customFormat="1" ht="16.5" thickTop="1" thickBot="1" x14ac:dyDescent="0.3">
      <c r="B15" s="7"/>
      <c r="C15" s="8"/>
      <c r="D15" s="8"/>
      <c r="E15" s="8"/>
      <c r="F15" s="8"/>
      <c r="G15" s="8"/>
      <c r="H15" s="293"/>
      <c r="I15" s="294"/>
      <c r="J15" s="294"/>
      <c r="K15" s="295"/>
      <c r="L15" s="9"/>
    </row>
    <row r="16" spans="2:12" s="1" customFormat="1" ht="16.5" thickTop="1" thickBot="1" x14ac:dyDescent="0.3">
      <c r="B16" s="7"/>
      <c r="C16" s="8"/>
      <c r="D16" s="8"/>
      <c r="E16" s="8"/>
      <c r="F16" s="8"/>
      <c r="G16" s="8"/>
      <c r="H16" s="293"/>
      <c r="I16" s="294"/>
      <c r="J16" s="294"/>
      <c r="K16" s="295"/>
      <c r="L16" s="9"/>
    </row>
    <row r="17" spans="2:12" s="1" customFormat="1" ht="16.5" thickTop="1" thickBot="1" x14ac:dyDescent="0.3">
      <c r="B17" s="7"/>
      <c r="C17" s="8"/>
      <c r="D17" s="8"/>
      <c r="E17" s="8"/>
      <c r="F17" s="8"/>
      <c r="G17" s="8"/>
      <c r="H17" s="293"/>
      <c r="I17" s="294"/>
      <c r="J17" s="294"/>
      <c r="K17" s="295"/>
      <c r="L17" s="9"/>
    </row>
    <row r="18" spans="2:12" s="1" customFormat="1" ht="16.5" thickTop="1" thickBot="1" x14ac:dyDescent="0.3">
      <c r="B18" s="7"/>
      <c r="C18" s="8"/>
      <c r="D18" s="8"/>
      <c r="E18" s="8"/>
      <c r="F18" s="8"/>
      <c r="G18" s="8"/>
      <c r="H18" s="293"/>
      <c r="I18" s="294"/>
      <c r="J18" s="294"/>
      <c r="K18" s="295"/>
      <c r="L18" s="9"/>
    </row>
    <row r="19" spans="2:12" s="1" customFormat="1" ht="108" customHeight="1" thickTop="1" thickBot="1" x14ac:dyDescent="0.3">
      <c r="B19" s="311" t="s">
        <v>21</v>
      </c>
      <c r="C19" s="312"/>
      <c r="D19" s="312"/>
      <c r="E19" s="312"/>
      <c r="F19" s="312"/>
      <c r="G19" s="312"/>
      <c r="H19" s="312"/>
      <c r="I19" s="312"/>
      <c r="J19" s="312"/>
      <c r="K19" s="312"/>
      <c r="L19" s="313"/>
    </row>
    <row r="20" spans="2:12" s="1" customFormat="1" x14ac:dyDescent="0.25"/>
    <row r="21" spans="2:12" s="1" customFormat="1" x14ac:dyDescent="0.25"/>
    <row r="22" spans="2:12" s="1" customFormat="1" x14ac:dyDescent="0.25"/>
    <row r="23" spans="2:12" s="1" customFormat="1" x14ac:dyDescent="0.25"/>
    <row r="24" spans="2:12" s="1" customFormat="1" x14ac:dyDescent="0.25"/>
    <row r="25" spans="2:12" s="1" customFormat="1" x14ac:dyDescent="0.25"/>
    <row r="26" spans="2:12" s="1" customFormat="1" x14ac:dyDescent="0.25"/>
    <row r="27" spans="2:12" s="1" customFormat="1" x14ac:dyDescent="0.25"/>
    <row r="28" spans="2:12" s="1" customFormat="1" x14ac:dyDescent="0.25"/>
    <row r="29" spans="2:12" s="1" customFormat="1" x14ac:dyDescent="0.25"/>
    <row r="30" spans="2:12" s="1" customFormat="1" x14ac:dyDescent="0.25"/>
    <row r="31" spans="2:12" s="1" customFormat="1" x14ac:dyDescent="0.25"/>
    <row r="32" spans="2:1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sheetData>
  <mergeCells count="23">
    <mergeCell ref="H16:K16"/>
    <mergeCell ref="H17:K17"/>
    <mergeCell ref="H18:K18"/>
    <mergeCell ref="L8:L9"/>
    <mergeCell ref="B19:L19"/>
    <mergeCell ref="B8:B9"/>
    <mergeCell ref="C8:C9"/>
    <mergeCell ref="D8:D9"/>
    <mergeCell ref="E8:E9"/>
    <mergeCell ref="F8:G8"/>
    <mergeCell ref="H8:K9"/>
    <mergeCell ref="H10:K10"/>
    <mergeCell ref="H11:K11"/>
    <mergeCell ref="H12:K12"/>
    <mergeCell ref="H13:K13"/>
    <mergeCell ref="H14:K14"/>
    <mergeCell ref="H15:K15"/>
    <mergeCell ref="B7:K7"/>
    <mergeCell ref="B2:L2"/>
    <mergeCell ref="B3:L3"/>
    <mergeCell ref="B4:L4"/>
    <mergeCell ref="B5:L5"/>
    <mergeCell ref="B6:L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3"/>
  <sheetViews>
    <sheetView zoomScale="70" zoomScaleNormal="70" workbookViewId="0">
      <selection activeCell="D13" sqref="D13"/>
    </sheetView>
  </sheetViews>
  <sheetFormatPr baseColWidth="10" defaultRowHeight="15" x14ac:dyDescent="0.2"/>
  <cols>
    <col min="1" max="1" width="43.5703125" style="15" customWidth="1"/>
    <col min="2" max="2" width="35.85546875" style="15" customWidth="1"/>
    <col min="3" max="3" width="34.85546875" style="15" customWidth="1"/>
    <col min="4" max="4" width="38.28515625" style="15" customWidth="1"/>
    <col min="5" max="16384" width="11.42578125" style="15"/>
  </cols>
  <sheetData>
    <row r="1" spans="1:4" ht="26.25" x14ac:dyDescent="0.2">
      <c r="A1" s="329" t="s">
        <v>5</v>
      </c>
      <c r="B1" s="329"/>
      <c r="C1" s="329"/>
      <c r="D1" s="329"/>
    </row>
    <row r="2" spans="1:4" ht="18.75" customHeight="1" x14ac:dyDescent="0.2">
      <c r="A2" s="333" t="s">
        <v>83</v>
      </c>
      <c r="B2" s="334"/>
      <c r="C2" s="334"/>
      <c r="D2" s="335"/>
    </row>
    <row r="3" spans="1:4" ht="15.75" customHeight="1" thickBot="1" x14ac:dyDescent="0.25">
      <c r="A3" s="336"/>
      <c r="B3" s="337"/>
      <c r="C3" s="337"/>
      <c r="D3" s="338"/>
    </row>
    <row r="4" spans="1:4" ht="21" thickBot="1" x14ac:dyDescent="0.35">
      <c r="A4" s="22" t="s">
        <v>6</v>
      </c>
      <c r="B4" s="330" t="s">
        <v>246</v>
      </c>
      <c r="C4" s="331"/>
      <c r="D4" s="332"/>
    </row>
    <row r="5" spans="1:4" ht="21" thickBot="1" x14ac:dyDescent="0.35">
      <c r="A5" s="22" t="s">
        <v>7</v>
      </c>
      <c r="B5" s="330" t="s">
        <v>247</v>
      </c>
      <c r="C5" s="331"/>
      <c r="D5" s="332"/>
    </row>
    <row r="6" spans="1:4" ht="21" thickBot="1" x14ac:dyDescent="0.35">
      <c r="A6" s="22" t="s">
        <v>8</v>
      </c>
      <c r="B6" s="330" t="s">
        <v>87</v>
      </c>
      <c r="C6" s="331"/>
      <c r="D6" s="332"/>
    </row>
    <row r="7" spans="1:4" ht="21" thickBot="1" x14ac:dyDescent="0.35">
      <c r="A7" s="22" t="s">
        <v>82</v>
      </c>
      <c r="B7" s="330" t="s">
        <v>247</v>
      </c>
      <c r="C7" s="331"/>
      <c r="D7" s="332"/>
    </row>
    <row r="8" spans="1:4" ht="24.6" customHeight="1" x14ac:dyDescent="0.2">
      <c r="A8" s="327" t="s">
        <v>0</v>
      </c>
      <c r="B8" s="326" t="s">
        <v>1</v>
      </c>
      <c r="C8" s="326"/>
      <c r="D8" s="326"/>
    </row>
    <row r="9" spans="1:4" ht="44.25" customHeight="1" x14ac:dyDescent="0.2">
      <c r="A9" s="328"/>
      <c r="B9" s="23" t="s">
        <v>2</v>
      </c>
      <c r="C9" s="23" t="s">
        <v>3</v>
      </c>
      <c r="D9" s="23" t="s">
        <v>4</v>
      </c>
    </row>
    <row r="10" spans="1:4" ht="133.5" customHeight="1" x14ac:dyDescent="0.2">
      <c r="A10" s="19" t="s">
        <v>490</v>
      </c>
      <c r="B10" s="103" t="s">
        <v>491</v>
      </c>
      <c r="C10" s="83" t="s">
        <v>248</v>
      </c>
      <c r="D10" s="19" t="s">
        <v>249</v>
      </c>
    </row>
    <row r="11" spans="1:4" ht="288" customHeight="1" x14ac:dyDescent="0.2">
      <c r="A11" s="83" t="s">
        <v>494</v>
      </c>
      <c r="B11" s="83" t="s">
        <v>492</v>
      </c>
      <c r="C11" s="19" t="s">
        <v>248</v>
      </c>
      <c r="D11" s="83" t="s">
        <v>250</v>
      </c>
    </row>
    <row r="12" spans="1:4" ht="284.25" customHeight="1" x14ac:dyDescent="0.2">
      <c r="A12" s="19" t="s">
        <v>251</v>
      </c>
      <c r="B12" s="19" t="s">
        <v>252</v>
      </c>
      <c r="C12" s="83" t="s">
        <v>320</v>
      </c>
      <c r="D12" s="19" t="s">
        <v>250</v>
      </c>
    </row>
    <row r="13" spans="1:4" ht="243.75" customHeight="1" x14ac:dyDescent="0.2">
      <c r="A13" s="19" t="s">
        <v>253</v>
      </c>
      <c r="B13" s="19" t="s">
        <v>254</v>
      </c>
      <c r="C13" s="83" t="s">
        <v>493</v>
      </c>
      <c r="D13" s="19" t="s">
        <v>250</v>
      </c>
    </row>
  </sheetData>
  <mergeCells count="8">
    <mergeCell ref="B8:D8"/>
    <mergeCell ref="A8:A9"/>
    <mergeCell ref="A1:D1"/>
    <mergeCell ref="B4:D4"/>
    <mergeCell ref="B5:D5"/>
    <mergeCell ref="B6:D6"/>
    <mergeCell ref="B7:D7"/>
    <mergeCell ref="A2:D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aa984e9-081c-452f-aae7-e7db3e740b7d" xsi:nil="true"/>
    <lcf76f155ced4ddcb4097134ff3c332f xmlns="e9d84abd-c556-440e-a3a8-5e9fda99d20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83D4C17A2AE0D428B2F09F4CAB7A52F" ma:contentTypeVersion="14" ma:contentTypeDescription="Crear nuevo documento." ma:contentTypeScope="" ma:versionID="046ff265a5dc05e70b1e96dd4d4b7cfe">
  <xsd:schema xmlns:xsd="http://www.w3.org/2001/XMLSchema" xmlns:xs="http://www.w3.org/2001/XMLSchema" xmlns:p="http://schemas.microsoft.com/office/2006/metadata/properties" xmlns:ns2="e9d84abd-c556-440e-a3a8-5e9fda99d206" xmlns:ns3="5aa984e9-081c-452f-aae7-e7db3e740b7d" targetNamespace="http://schemas.microsoft.com/office/2006/metadata/properties" ma:root="true" ma:fieldsID="cd709d46335fe22f65672ceb544c139f" ns2:_="" ns3:_="">
    <xsd:import namespace="e9d84abd-c556-440e-a3a8-5e9fda99d206"/>
    <xsd:import namespace="5aa984e9-081c-452f-aae7-e7db3e740b7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d84abd-c556-440e-a3a8-5e9fda99d2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90760604-e602-40bf-9d02-07d5e0a5e9a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aa984e9-081c-452f-aae7-e7db3e740b7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0754f8a-287e-4064-9589-de05c66bacf5}" ma:internalName="TaxCatchAll" ma:showField="CatchAllData" ma:web="5aa984e9-081c-452f-aae7-e7db3e740b7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D33F96-E26F-4673-82F4-D5D321EA83EF}">
  <ds:schemaRefs>
    <ds:schemaRef ds:uri="http://www.w3.org/XML/1998/namespace"/>
    <ds:schemaRef ds:uri="80b97aac-d9e4-4484-b682-1f1d6b91293c"/>
    <ds:schemaRef ds:uri="http://schemas.microsoft.com/office/infopath/2007/PartnerControls"/>
    <ds:schemaRef ds:uri="http://purl.org/dc/elements/1.1/"/>
    <ds:schemaRef ds:uri="http://schemas.microsoft.com/office/2006/documentManagement/types"/>
    <ds:schemaRef ds:uri="269a6b70-2923-4f20-9767-aa660fbdbfd0"/>
    <ds:schemaRef ds:uri="http://purl.org/dc/dcmitype/"/>
    <ds:schemaRef ds:uri="http://schemas.openxmlformats.org/package/2006/metadata/core-properties"/>
    <ds:schemaRef ds:uri="http://schemas.microsoft.com/office/2006/metadata/properties"/>
    <ds:schemaRef ds:uri="http://purl.org/dc/terms/"/>
    <ds:schemaRef ds:uri="5aa984e9-081c-452f-aae7-e7db3e740b7d"/>
    <ds:schemaRef ds:uri="e9d84abd-c556-440e-a3a8-5e9fda99d206"/>
  </ds:schemaRefs>
</ds:datastoreItem>
</file>

<file path=customXml/itemProps2.xml><?xml version="1.0" encoding="utf-8"?>
<ds:datastoreItem xmlns:ds="http://schemas.openxmlformats.org/officeDocument/2006/customXml" ds:itemID="{C349639E-AB37-488C-AD8E-94CD43C1BCB2}">
  <ds:schemaRefs>
    <ds:schemaRef ds:uri="http://schemas.microsoft.com/sharepoint/v3/contenttype/forms"/>
  </ds:schemaRefs>
</ds:datastoreItem>
</file>

<file path=customXml/itemProps3.xml><?xml version="1.0" encoding="utf-8"?>
<ds:datastoreItem xmlns:ds="http://schemas.openxmlformats.org/officeDocument/2006/customXml" ds:itemID="{6F73D02D-E9DF-4291-AC1A-57A70550F3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Anexo 2-MAPP</vt:lpstr>
      <vt:lpstr>Anexo 3-Ficha técnica Indicador</vt:lpstr>
      <vt:lpstr>Anexo 4-FTPIP</vt:lpstr>
      <vt:lpstr>Anexo 5-Identificación PEG</vt:lpstr>
      <vt:lpstr>'Anexo 3-Ficha técnica Indicador'!_3dy6vkm</vt:lpstr>
      <vt:lpstr>'Anexo 3-Ficha técnica Indicador'!_Toc130464399</vt:lpstr>
      <vt:lpstr>'Anexo 3-Ficha técnica Indicador'!_Toc130464400</vt:lpstr>
      <vt:lpstr>'Anexo 3-Ficha técnica Indicador'!_Toc130464421</vt:lpstr>
      <vt:lpstr>'Anexo 3-Ficha técnica Indicador'!_Toc130464422</vt:lpstr>
    </vt:vector>
  </TitlesOfParts>
  <Company>Mideplan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Rocío Chacón Torres</dc:creator>
  <cp:lastModifiedBy>Marta Isabel Brenes Bonilla</cp:lastModifiedBy>
  <dcterms:created xsi:type="dcterms:W3CDTF">2023-04-20T21:59:36Z</dcterms:created>
  <dcterms:modified xsi:type="dcterms:W3CDTF">2024-08-19T20:07:40Z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0x010100C1B9F8D19386C84DBB278897D0340A87</vt:lpwstr>
  </property>
</Properties>
</file>